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EstaPasta_de_trabalho" defaultThemeVersion="124226"/>
  <bookViews>
    <workbookView xWindow="360" yWindow="90" windowWidth="20880" windowHeight="10050"/>
  </bookViews>
  <sheets>
    <sheet name="PLAN" sheetId="4" r:id="rId1"/>
    <sheet name="CRONOG" sheetId="6" r:id="rId2"/>
  </sheets>
  <definedNames>
    <definedName name="_xlnm.Print_Area" localSheetId="1">CRONOG!$A$1:$I$31</definedName>
    <definedName name="_xlnm.Print_Area" localSheetId="0">PLAN!$A$1:$H$59</definedName>
    <definedName name="Excel_BuiltIn_Print_Area_1_1_1_1_1_1">#REF!</definedName>
    <definedName name="Excel_BuiltIn_Print_Area_3_1">#REF!</definedName>
    <definedName name="Excel_BuiltIn_Print_Area_3_1_1_1">#REF!</definedName>
    <definedName name="Excel_BuiltIn_Print_Area_4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7">#REF!</definedName>
    <definedName name="Excel_BuiltIn_Print_Titles_1_1_1_1">#REF!</definedName>
    <definedName name="Excel_BuiltIn_Print_Titles_1_1_1_1_1">#REF!</definedName>
    <definedName name="Excel_BuiltIn_Print_Titles_3_1">#REF!</definedName>
    <definedName name="Excel_BuiltIn_Print_Titles_5">#REF!</definedName>
    <definedName name="Excel_BuiltIn_Print_Titles_7">#REF!</definedName>
    <definedName name="_xlnm.Print_Titles" localSheetId="0">PLAN!$1:$6</definedName>
  </definedNames>
  <calcPr calcId="124519"/>
</workbook>
</file>

<file path=xl/calcChain.xml><?xml version="1.0" encoding="utf-8"?>
<calcChain xmlns="http://schemas.openxmlformats.org/spreadsheetml/2006/main">
  <c r="G57" i="4"/>
  <c r="G56"/>
  <c r="G55"/>
  <c r="G52"/>
  <c r="G51"/>
  <c r="G48"/>
  <c r="G47"/>
  <c r="G46"/>
  <c r="G45"/>
  <c r="G44"/>
  <c r="G43"/>
  <c r="G42"/>
  <c r="G41"/>
  <c r="G40"/>
  <c r="G39"/>
  <c r="G36"/>
  <c r="G35"/>
  <c r="G34"/>
  <c r="G33"/>
  <c r="G30"/>
  <c r="G29"/>
  <c r="G28"/>
  <c r="G27"/>
  <c r="G26"/>
  <c r="G25"/>
  <c r="G24"/>
  <c r="G23"/>
  <c r="G22"/>
  <c r="G21"/>
  <c r="G20"/>
  <c r="G19"/>
  <c r="G18"/>
  <c r="G17"/>
  <c r="G16"/>
  <c r="G13"/>
  <c r="H13" s="1"/>
  <c r="G12"/>
  <c r="G11"/>
  <c r="G10"/>
  <c r="G9"/>
  <c r="G8"/>
  <c r="H12"/>
  <c r="H26"/>
  <c r="H25"/>
  <c r="I21" i="6"/>
  <c r="I18"/>
  <c r="I15"/>
  <c r="I12"/>
  <c r="I9"/>
  <c r="I6"/>
  <c r="H21"/>
  <c r="G21"/>
  <c r="H15"/>
  <c r="G15"/>
  <c r="F15"/>
  <c r="H12"/>
  <c r="G12"/>
  <c r="F12"/>
  <c r="F6"/>
  <c r="G6"/>
  <c r="H6"/>
  <c r="E6"/>
  <c r="B20"/>
  <c r="A20"/>
  <c r="B17"/>
  <c r="A17"/>
  <c r="B14"/>
  <c r="A14"/>
  <c r="B11"/>
  <c r="A11"/>
  <c r="B8"/>
  <c r="A8"/>
  <c r="B5"/>
  <c r="A5"/>
  <c r="C2"/>
  <c r="H52" i="4"/>
  <c r="H51"/>
  <c r="H20"/>
  <c r="H27"/>
  <c r="H8"/>
  <c r="H39"/>
  <c r="H44"/>
  <c r="H21"/>
  <c r="H16"/>
  <c r="H36"/>
  <c r="H57"/>
  <c r="H35"/>
  <c r="H19"/>
  <c r="H10" l="1"/>
  <c r="H22"/>
  <c r="H23"/>
  <c r="H24"/>
  <c r="H40"/>
  <c r="H48"/>
  <c r="H33"/>
  <c r="H34"/>
  <c r="H29"/>
  <c r="H9"/>
  <c r="H43"/>
  <c r="H55"/>
  <c r="H56"/>
  <c r="H28"/>
  <c r="H41"/>
  <c r="H42"/>
  <c r="H17"/>
  <c r="H11"/>
  <c r="H18"/>
  <c r="H54" l="1"/>
  <c r="H7"/>
  <c r="H50"/>
  <c r="C19" i="6" s="1"/>
  <c r="E19" s="1"/>
  <c r="I19" s="1"/>
  <c r="C22"/>
  <c r="H32" i="4"/>
  <c r="C13" i="6" s="1"/>
  <c r="H30" i="4" l="1"/>
  <c r="H15" s="1"/>
  <c r="C7" i="6"/>
  <c r="H7" s="1"/>
  <c r="H45" i="4"/>
  <c r="G22" i="6"/>
  <c r="H22"/>
  <c r="G13"/>
  <c r="F13"/>
  <c r="H13"/>
  <c r="G7"/>
  <c r="H47" i="4"/>
  <c r="C10" i="6" l="1"/>
  <c r="E10" s="1"/>
  <c r="I10" s="1"/>
  <c r="E7"/>
  <c r="F7"/>
  <c r="I7"/>
  <c r="I13"/>
  <c r="I22"/>
  <c r="H46" i="4" l="1"/>
  <c r="H38" s="1"/>
  <c r="E23" i="6"/>
  <c r="H59" i="4" l="1"/>
  <c r="C16" i="6"/>
  <c r="G16" s="1"/>
  <c r="G23" s="1"/>
  <c r="D23"/>
  <c r="C18" s="1"/>
  <c r="H16"/>
  <c r="H23" s="1"/>
  <c r="F16"/>
  <c r="I16" s="1"/>
  <c r="H25" l="1"/>
  <c r="H27"/>
  <c r="C6"/>
  <c r="C15"/>
  <c r="C12"/>
  <c r="C21"/>
  <c r="C9"/>
  <c r="F23"/>
  <c r="F27" s="1"/>
  <c r="F25" l="1"/>
  <c r="F31" s="1"/>
  <c r="H31" s="1"/>
  <c r="I31" s="1"/>
  <c r="I23"/>
  <c r="F29"/>
  <c r="H29" s="1"/>
  <c r="I29" s="1"/>
  <c r="I27"/>
  <c r="I25" l="1"/>
</calcChain>
</file>

<file path=xl/sharedStrings.xml><?xml version="1.0" encoding="utf-8"?>
<sst xmlns="http://schemas.openxmlformats.org/spreadsheetml/2006/main" count="194" uniqueCount="144">
  <si>
    <t>Pintura de sinalização horizontal</t>
  </si>
  <si>
    <t>Destocamento de árvore</t>
  </si>
  <si>
    <t>UNID</t>
  </si>
  <si>
    <t>m</t>
  </si>
  <si>
    <t>m²</t>
  </si>
  <si>
    <t>m³</t>
  </si>
  <si>
    <t>unid</t>
  </si>
  <si>
    <t>m³xkm</t>
  </si>
  <si>
    <t>PREFEITURA DE JUIZ DE FORA</t>
  </si>
  <si>
    <t>SECRETARIA DE OBRAS</t>
  </si>
  <si>
    <t>SUBSECRETARIA DE COORDENAÇÃO E PROJETO</t>
  </si>
  <si>
    <t>PLANILHA ORÇAMENTÁRIA</t>
  </si>
  <si>
    <t>Local: Juiz de Fora - MG</t>
  </si>
  <si>
    <t>ITEM</t>
  </si>
  <si>
    <t>QTDE</t>
  </si>
  <si>
    <t>PREÇO TOTAL</t>
  </si>
  <si>
    <t>1</t>
  </si>
  <si>
    <t>SERVIÇOS PRELIMINARES</t>
  </si>
  <si>
    <t>1.1</t>
  </si>
  <si>
    <t>74209/001</t>
  </si>
  <si>
    <t>1.2</t>
  </si>
  <si>
    <t>1.3</t>
  </si>
  <si>
    <t>Sinalização de trânsito noturna de trechos de calçadas e canteiros</t>
  </si>
  <si>
    <t>74221/001</t>
  </si>
  <si>
    <t>1.4</t>
  </si>
  <si>
    <t>Locação de obra em trecho de calçada a ser ampliada</t>
  </si>
  <si>
    <t>1.5</t>
  </si>
  <si>
    <t>1.6</t>
  </si>
  <si>
    <t>2</t>
  </si>
  <si>
    <t xml:space="preserve">DEMOLIÇÕES E REMOÇÕES </t>
  </si>
  <si>
    <t>2.1</t>
  </si>
  <si>
    <t>2.2</t>
  </si>
  <si>
    <t>73801/001</t>
  </si>
  <si>
    <t>2.3</t>
  </si>
  <si>
    <t>2.4</t>
  </si>
  <si>
    <t>2.5</t>
  </si>
  <si>
    <t>Remoção da camada vegetal</t>
  </si>
  <si>
    <t>73903/001</t>
  </si>
  <si>
    <t>2.6</t>
  </si>
  <si>
    <t>DEM-CER-005</t>
  </si>
  <si>
    <t>2.7</t>
  </si>
  <si>
    <t>2.8</t>
  </si>
  <si>
    <t>2.9</t>
  </si>
  <si>
    <t>Retirada de poste com sinalização luminosa</t>
  </si>
  <si>
    <t>2.10</t>
  </si>
  <si>
    <t>Escavação mecânica de valas com descarga sobre caminhão até 1,50m de profundidade</t>
  </si>
  <si>
    <t>2.11</t>
  </si>
  <si>
    <t>Carga manual de material de qualquer natureza sobre caminhão, empolamento=30%</t>
  </si>
  <si>
    <t>2.12</t>
  </si>
  <si>
    <t>txkm</t>
  </si>
  <si>
    <t>3</t>
  </si>
  <si>
    <t>ELEMENTOS DE URBANISMO</t>
  </si>
  <si>
    <t>3.1</t>
  </si>
  <si>
    <t>3.2</t>
  </si>
  <si>
    <t>Execução de piso de concreto rústico e=7cm, inclusive rampas</t>
  </si>
  <si>
    <t>3.3</t>
  </si>
  <si>
    <t>Fornecimento e instalação de meio-fio pré-fabricado</t>
  </si>
  <si>
    <t>74223/001</t>
  </si>
  <si>
    <t>3.4</t>
  </si>
  <si>
    <t>PAVIMENTAÇÃO ASFÁLTICA</t>
  </si>
  <si>
    <t>4.1</t>
  </si>
  <si>
    <t>Regularização e compactação do sub-leito com proctor normal</t>
  </si>
  <si>
    <t>4.2</t>
  </si>
  <si>
    <t>Execução de base e sub-base em brita graduada, e=50cm</t>
  </si>
  <si>
    <t>4.3</t>
  </si>
  <si>
    <t>Execução de imprimação com material betuminoso</t>
  </si>
  <si>
    <t>4.4</t>
  </si>
  <si>
    <t>Execução de pintura de ligação com material betuminoso</t>
  </si>
  <si>
    <t>4.5</t>
  </si>
  <si>
    <t>t</t>
  </si>
  <si>
    <t>4.6</t>
  </si>
  <si>
    <t>4.7</t>
  </si>
  <si>
    <t>4.8</t>
  </si>
  <si>
    <t>4.9</t>
  </si>
  <si>
    <t>5.1</t>
  </si>
  <si>
    <t>5.2</t>
  </si>
  <si>
    <t>SERVIÇOS COMPLEMENTARES</t>
  </si>
  <si>
    <t>6.1</t>
  </si>
  <si>
    <t>Limpeza geral da obra</t>
  </si>
  <si>
    <t>6.2</t>
  </si>
  <si>
    <t>Carga mecanizada de material de qualquer natureza sobre caminhão, empolamento=30%</t>
  </si>
  <si>
    <t>2.13</t>
  </si>
  <si>
    <t>6.3</t>
  </si>
  <si>
    <t>Retirada de telefone público</t>
  </si>
  <si>
    <t>Execução de concreto betuminoso usinado a quente (capa+binder), e=5cm, inclusive fornecimento</t>
  </si>
  <si>
    <t>OBR-VIA-010</t>
  </si>
  <si>
    <t>Encarregado de obras</t>
  </si>
  <si>
    <t>Fornecimento e execução de lastro em concreto h=5cm - calçadas</t>
  </si>
  <si>
    <t>Regularização e compactação manual de terreno com soquete</t>
  </si>
  <si>
    <t>73907/003</t>
  </si>
  <si>
    <t>Remoção de cerca ao redor do canteiro</t>
  </si>
  <si>
    <t>Caiação de meio-fio novo</t>
  </si>
  <si>
    <t>DRE-BOC-005</t>
  </si>
  <si>
    <t>4.10</t>
  </si>
  <si>
    <t>4S0611001</t>
  </si>
  <si>
    <t>DESCRIÇÃO</t>
  </si>
  <si>
    <t>Tapume em tela PVC, para isolamento de trechos de calçadas e canteiros, h=1,20m, inclusive estrutura de madeira pontaletada, sem reaproveitamento</t>
  </si>
  <si>
    <t xml:space="preserve">84152       73879/002       83677              </t>
  </si>
  <si>
    <t>Obra: Reestruturação urbano-viária da Av. Garibaldi Campinhos / Praça Dr. João Felício com base em projeto de geometria viária da SETTRA</t>
  </si>
  <si>
    <t>Demolição de boca de lobo com desvio da rede pluvial para unidade a ser executada próxima a existente, completa, inclusive fornecimento e assentamento de tubo de concreto Ø40cm</t>
  </si>
  <si>
    <t>CRONOGRAMA  FÍSICO-FINANCEIRO</t>
  </si>
  <si>
    <t>Serviços</t>
  </si>
  <si>
    <t>Total (R$)</t>
  </si>
  <si>
    <t>1º Mês</t>
  </si>
  <si>
    <t>2º Mês</t>
  </si>
  <si>
    <t>Totais</t>
  </si>
  <si>
    <t>1ª Quinzena</t>
  </si>
  <si>
    <t>2ª Quinzena</t>
  </si>
  <si>
    <t>Físico</t>
  </si>
  <si>
    <t>%</t>
  </si>
  <si>
    <t>R$</t>
  </si>
  <si>
    <t>TOTAL  QUINZENAL- R$</t>
  </si>
  <si>
    <t>PERCENTUAL MENSAL - %</t>
  </si>
  <si>
    <t>TOTAL MENSAL - R$</t>
  </si>
  <si>
    <t>TOTAL MENSAL ACUMULADO - R$</t>
  </si>
  <si>
    <t>PERCENTUAL MENSAL ACUMULADO - %</t>
  </si>
  <si>
    <t>DRENAGEM PLUVIAL</t>
  </si>
  <si>
    <t>Financ.</t>
  </si>
  <si>
    <t>Remoção de meio-fio pré-moldado de concreto inclusive carga</t>
  </si>
  <si>
    <t>Boca de lobo com quadro, grelha e cantoneira, inclusive escavação, reaterro e bota-fora - semelhante a existente a ser desativada</t>
  </si>
  <si>
    <t>Transporte de agregados da unidade fornecedora à usina de asfalto DMT=23 km</t>
  </si>
  <si>
    <t>Transporte de material betuminoso da unidade fornecedora à usina de asfalto DMT=262 km</t>
  </si>
  <si>
    <t>Demolição de calçada de concreto h=8cm, inclusive afastamento</t>
  </si>
  <si>
    <t>Fornecimento e plantio de grama esmeralda em canteiro</t>
  </si>
  <si>
    <t>Demolição de alvenaria</t>
  </si>
  <si>
    <t>2.14</t>
  </si>
  <si>
    <t>73899/002</t>
  </si>
  <si>
    <t>Demolição de concreto armado</t>
  </si>
  <si>
    <t>2.15</t>
  </si>
  <si>
    <t>Remoção de poste com placa de sinalização vertical</t>
  </si>
  <si>
    <t>Transporte de material demolido até bota fora DMT=26km, empolamento=30%</t>
  </si>
  <si>
    <t>Transporte de material para sub-base e base, DMT=5,7 km</t>
  </si>
  <si>
    <t>Transporte de CBUQ para conservação de vias, DMT=16,2 km</t>
  </si>
  <si>
    <t>PREÇO UNITÁRIO SEM LDI</t>
  </si>
  <si>
    <t>PREÇO UNITÁRIO COM LDI</t>
  </si>
  <si>
    <t>Data: 11/08/2015</t>
  </si>
  <si>
    <t>Placa de obra em chapa galvanizada</t>
  </si>
  <si>
    <t>74077/002</t>
  </si>
  <si>
    <t>CUSTO TOTAL DA OBRA COM LDI = 26,95%</t>
  </si>
  <si>
    <t>h</t>
  </si>
  <si>
    <t>Engenheiro residente</t>
  </si>
  <si>
    <r>
      <t xml:space="preserve">REFERÊNCIA: </t>
    </r>
    <r>
      <rPr>
        <sz val="8"/>
        <rFont val="Arial"/>
        <family val="2"/>
      </rPr>
      <t>SINAPI 06/2015 SETOP 03/2015</t>
    </r>
  </si>
  <si>
    <t>88316/88264  88247</t>
  </si>
  <si>
    <t>Demolição de revestimento asfáltico com equip. manual, inclusive afastamento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</si>
</sst>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64" formatCode="_(* #,##0.00_);_(* \(#,##0.00\);_(* \-??_);_(@_)"/>
    <numFmt numFmtId="165" formatCode="#,##0.000"/>
    <numFmt numFmtId="166" formatCode="#,##0.00\ ;&quot; (&quot;#,##0.00\);&quot; -&quot;#\ ;@\ "/>
    <numFmt numFmtId="167" formatCode="&quot;R$ &quot;#,##0_);&quot;(R$ &quot;#,##0\)"/>
    <numFmt numFmtId="169" formatCode="mmm\-yy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0"/>
      <color indexed="12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9"/>
      <name val="Arial"/>
      <family val="2"/>
    </font>
    <font>
      <sz val="9"/>
      <name val="Arial"/>
      <family val="2"/>
      <charset val="1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8"/>
      <name val="Arial"/>
      <family val="2"/>
    </font>
    <font>
      <b/>
      <i/>
      <sz val="1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3"/>
        <bgColor indexed="26"/>
      </patternFill>
    </fill>
  </fills>
  <borders count="28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</borders>
  <cellStyleXfs count="16">
    <xf numFmtId="0" fontId="0" fillId="0" borderId="0"/>
    <xf numFmtId="0" fontId="2" fillId="0" borderId="0"/>
    <xf numFmtId="165" fontId="2" fillId="0" borderId="0" applyFill="0" applyBorder="0" applyAlignment="0" applyProtection="0"/>
    <xf numFmtId="167" fontId="2" fillId="0" borderId="0" applyFill="0" applyBorder="0" applyAlignment="0" applyProtection="0"/>
    <xf numFmtId="0" fontId="15" fillId="0" borderId="0"/>
    <xf numFmtId="9" fontId="2" fillId="0" borderId="0" applyFill="0" applyBorder="0" applyAlignment="0" applyProtection="0"/>
    <xf numFmtId="167" fontId="2" fillId="0" borderId="0" applyFill="0" applyBorder="0" applyAlignment="0" applyProtection="0"/>
    <xf numFmtId="167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16" fillId="0" borderId="15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6" applyNumberFormat="0" applyFill="0" applyAlignment="0" applyProtection="0"/>
    <xf numFmtId="167" fontId="2" fillId="0" borderId="0" applyFill="0" applyBorder="0" applyAlignment="0" applyProtection="0"/>
    <xf numFmtId="0" fontId="2" fillId="0" borderId="0"/>
  </cellStyleXfs>
  <cellXfs count="156">
    <xf numFmtId="0" fontId="0" fillId="0" borderId="0" xfId="0"/>
    <xf numFmtId="0" fontId="4" fillId="0" borderId="0" xfId="1" applyFont="1" applyAlignment="1">
      <alignment horizontal="center" vertical="center" wrapText="1"/>
    </xf>
    <xf numFmtId="4" fontId="5" fillId="0" borderId="0" xfId="1" applyNumberFormat="1" applyFont="1" applyAlignment="1">
      <alignment vertical="center" wrapText="1"/>
    </xf>
    <xf numFmtId="0" fontId="2" fillId="0" borderId="0" xfId="1" applyFont="1" applyAlignment="1">
      <alignment vertical="center" wrapText="1"/>
    </xf>
    <xf numFmtId="4" fontId="2" fillId="0" borderId="0" xfId="1" applyNumberFormat="1" applyFont="1" applyAlignment="1">
      <alignment vertical="center" wrapText="1"/>
    </xf>
    <xf numFmtId="164" fontId="2" fillId="0" borderId="0" xfId="1" applyNumberFormat="1" applyFont="1"/>
    <xf numFmtId="0" fontId="2" fillId="0" borderId="0" xfId="1" applyFont="1"/>
    <xf numFmtId="0" fontId="8" fillId="0" borderId="0" xfId="1" applyFont="1" applyAlignment="1">
      <alignment vertical="center" wrapText="1"/>
    </xf>
    <xf numFmtId="4" fontId="9" fillId="0" borderId="7" xfId="1" applyNumberFormat="1" applyFont="1" applyFill="1" applyBorder="1" applyAlignment="1">
      <alignment horizontal="center" vertical="center" wrapText="1"/>
    </xf>
    <xf numFmtId="4" fontId="9" fillId="0" borderId="8" xfId="1" applyNumberFormat="1" applyFont="1" applyFill="1" applyBorder="1" applyAlignment="1">
      <alignment horizontal="center" vertical="center" wrapText="1"/>
    </xf>
    <xf numFmtId="4" fontId="9" fillId="0" borderId="9" xfId="1" applyNumberFormat="1" applyFont="1" applyFill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165" fontId="2" fillId="0" borderId="0" xfId="1" applyNumberFormat="1" applyFont="1" applyAlignment="1">
      <alignment vertical="center" wrapText="1"/>
    </xf>
    <xf numFmtId="4" fontId="13" fillId="0" borderId="0" xfId="1" applyNumberFormat="1" applyFont="1" applyFill="1" applyBorder="1" applyAlignment="1">
      <alignment horizontal="right" vertical="center" wrapText="1"/>
    </xf>
    <xf numFmtId="10" fontId="2" fillId="0" borderId="0" xfId="1" applyNumberFormat="1" applyFont="1" applyAlignment="1">
      <alignment vertical="center" wrapText="1"/>
    </xf>
    <xf numFmtId="4" fontId="2" fillId="0" borderId="0" xfId="1" applyNumberFormat="1" applyFont="1" applyFill="1" applyBorder="1" applyAlignment="1" applyProtection="1">
      <alignment horizontal="right" vertical="center" wrapText="1"/>
      <protection locked="0"/>
    </xf>
    <xf numFmtId="4" fontId="2" fillId="0" borderId="0" xfId="1" applyNumberFormat="1" applyFont="1" applyFill="1" applyBorder="1" applyAlignment="1">
      <alignment horizontal="right" vertical="center" wrapText="1"/>
    </xf>
    <xf numFmtId="4" fontId="2" fillId="0" borderId="0" xfId="1" applyNumberFormat="1" applyFont="1" applyFill="1" applyAlignment="1">
      <alignment vertical="center" wrapText="1"/>
    </xf>
    <xf numFmtId="0" fontId="10" fillId="0" borderId="0" xfId="1" applyFont="1" applyFill="1" applyAlignment="1">
      <alignment vertical="center" wrapText="1"/>
    </xf>
    <xf numFmtId="4" fontId="13" fillId="0" borderId="0" xfId="1" applyNumberFormat="1" applyFont="1" applyFill="1" applyBorder="1" applyAlignment="1" applyProtection="1">
      <alignment horizontal="right" vertical="center" wrapText="1"/>
      <protection locked="0"/>
    </xf>
    <xf numFmtId="164" fontId="13" fillId="0" borderId="0" xfId="2" applyNumberFormat="1" applyFont="1" applyFill="1" applyBorder="1" applyAlignment="1" applyProtection="1">
      <alignment horizontal="right" vertical="center" wrapText="1"/>
    </xf>
    <xf numFmtId="4" fontId="13" fillId="0" borderId="0" xfId="2" applyNumberFormat="1" applyFont="1" applyFill="1" applyBorder="1" applyAlignment="1" applyProtection="1">
      <alignment horizontal="right" vertical="center" wrapText="1"/>
    </xf>
    <xf numFmtId="164" fontId="1" fillId="0" borderId="8" xfId="2" applyNumberFormat="1" applyFont="1" applyFill="1" applyBorder="1" applyAlignment="1" applyProtection="1">
      <alignment horizontal="right" vertical="center" wrapText="1"/>
      <protection locked="0"/>
    </xf>
    <xf numFmtId="4" fontId="6" fillId="0" borderId="14" xfId="1" applyNumberFormat="1" applyFont="1" applyFill="1" applyBorder="1" applyAlignment="1" applyProtection="1">
      <alignment vertical="center" wrapText="1"/>
    </xf>
    <xf numFmtId="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" fontId="2" fillId="0" borderId="0" xfId="1" applyNumberFormat="1" applyFont="1" applyAlignment="1">
      <alignment horizontal="right" vertical="center" wrapText="1"/>
    </xf>
    <xf numFmtId="43" fontId="2" fillId="0" borderId="0" xfId="1" applyNumberFormat="1" applyFont="1" applyAlignment="1">
      <alignment vertical="center" wrapText="1"/>
    </xf>
    <xf numFmtId="1" fontId="2" fillId="0" borderId="0" xfId="1" applyNumberFormat="1" applyFont="1" applyFill="1" applyBorder="1" applyAlignment="1" applyProtection="1">
      <alignment horizontal="center" vertical="center" wrapText="1"/>
    </xf>
    <xf numFmtId="1" fontId="2" fillId="0" borderId="0" xfId="1" applyNumberFormat="1" applyFont="1" applyFill="1" applyBorder="1" applyAlignment="1" applyProtection="1">
      <alignment horizontal="left" vertical="center" wrapText="1"/>
    </xf>
    <xf numFmtId="0" fontId="14" fillId="0" borderId="0" xfId="1" applyFont="1" applyFill="1" applyBorder="1" applyAlignment="1">
      <alignment horizontal="center" wrapText="1"/>
    </xf>
    <xf numFmtId="0" fontId="13" fillId="0" borderId="0" xfId="1" applyFont="1" applyFill="1" applyBorder="1" applyAlignment="1" applyProtection="1">
      <alignment horizontal="center" wrapText="1"/>
    </xf>
    <xf numFmtId="4" fontId="2" fillId="0" borderId="0" xfId="1" applyNumberFormat="1" applyFont="1" applyFill="1" applyBorder="1" applyAlignment="1" applyProtection="1">
      <alignment horizontal="right" wrapText="1"/>
      <protection locked="0"/>
    </xf>
    <xf numFmtId="4" fontId="13" fillId="0" borderId="0" xfId="2" applyNumberFormat="1" applyFont="1" applyFill="1" applyBorder="1" applyAlignment="1" applyProtection="1">
      <alignment horizontal="right" wrapText="1"/>
      <protection locked="0"/>
    </xf>
    <xf numFmtId="4" fontId="13" fillId="0" borderId="0" xfId="2" applyNumberFormat="1" applyFont="1" applyFill="1" applyBorder="1" applyAlignment="1" applyProtection="1">
      <alignment horizontal="right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 wrapText="1"/>
    </xf>
    <xf numFmtId="4" fontId="2" fillId="0" borderId="0" xfId="1" applyNumberFormat="1" applyFont="1" applyBorder="1" applyAlignment="1">
      <alignment horizontal="right" vertical="center" wrapText="1"/>
    </xf>
    <xf numFmtId="1" fontId="11" fillId="0" borderId="0" xfId="1" applyNumberFormat="1" applyFont="1" applyFill="1" applyBorder="1" applyAlignment="1" applyProtection="1">
      <alignment horizontal="center" vertical="center" wrapText="1"/>
    </xf>
    <xf numFmtId="1" fontId="11" fillId="0" borderId="0" xfId="1" applyNumberFormat="1" applyFont="1" applyFill="1" applyBorder="1" applyAlignment="1" applyProtection="1">
      <alignment horizontal="justify" vertical="center"/>
    </xf>
    <xf numFmtId="0" fontId="12" fillId="0" borderId="0" xfId="1" applyFont="1" applyFill="1" applyBorder="1" applyAlignment="1">
      <alignment horizontal="center" wrapText="1"/>
    </xf>
    <xf numFmtId="0" fontId="11" fillId="0" borderId="0" xfId="1" applyFont="1" applyFill="1" applyBorder="1" applyAlignment="1" applyProtection="1">
      <alignment horizontal="center" wrapText="1"/>
    </xf>
    <xf numFmtId="4" fontId="11" fillId="0" borderId="0" xfId="1" applyNumberFormat="1" applyFont="1" applyFill="1" applyBorder="1" applyAlignment="1" applyProtection="1">
      <alignment horizontal="right" wrapText="1"/>
      <protection locked="0"/>
    </xf>
    <xf numFmtId="4" fontId="11" fillId="0" borderId="0" xfId="2" applyNumberFormat="1" applyFont="1" applyFill="1" applyBorder="1" applyAlignment="1" applyProtection="1">
      <alignment horizontal="right" wrapText="1"/>
      <protection locked="0"/>
    </xf>
    <xf numFmtId="4" fontId="11" fillId="0" borderId="0" xfId="2" applyNumberFormat="1" applyFont="1" applyFill="1" applyBorder="1" applyAlignment="1" applyProtection="1">
      <alignment horizontal="right" wrapText="1"/>
    </xf>
    <xf numFmtId="1" fontId="11" fillId="0" borderId="0" xfId="1" applyNumberFormat="1" applyFont="1" applyFill="1" applyBorder="1" applyAlignment="1" applyProtection="1">
      <alignment horizontal="left" vertical="center" wrapText="1"/>
    </xf>
    <xf numFmtId="0" fontId="12" fillId="0" borderId="0" xfId="1" applyFont="1" applyBorder="1" applyAlignment="1">
      <alignment horizontal="center"/>
    </xf>
    <xf numFmtId="4" fontId="11" fillId="0" borderId="0" xfId="1" applyNumberFormat="1" applyFont="1" applyFill="1" applyBorder="1" applyAlignment="1">
      <alignment horizontal="center" wrapText="1"/>
    </xf>
    <xf numFmtId="0" fontId="2" fillId="0" borderId="0" xfId="1"/>
    <xf numFmtId="1" fontId="20" fillId="0" borderId="8" xfId="1" applyNumberFormat="1" applyFont="1" applyFill="1" applyBorder="1" applyAlignment="1" applyProtection="1">
      <alignment horizontal="left" vertical="center" wrapText="1"/>
    </xf>
    <xf numFmtId="0" fontId="20" fillId="0" borderId="8" xfId="1" applyFont="1" applyFill="1" applyBorder="1" applyAlignment="1">
      <alignment vertical="center" wrapText="1"/>
    </xf>
    <xf numFmtId="1" fontId="20" fillId="0" borderId="7" xfId="1" applyNumberFormat="1" applyFon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>
      <alignment horizontal="center" vertical="center" wrapText="1"/>
    </xf>
    <xf numFmtId="0" fontId="19" fillId="0" borderId="8" xfId="1" applyFont="1" applyFill="1" applyBorder="1" applyAlignment="1" applyProtection="1">
      <alignment horizontal="center" vertical="center" wrapText="1"/>
    </xf>
    <xf numFmtId="4" fontId="19" fillId="0" borderId="8" xfId="1" applyNumberFormat="1" applyFont="1" applyFill="1" applyBorder="1" applyAlignment="1" applyProtection="1">
      <alignment horizontal="right" vertical="center" wrapText="1"/>
      <protection locked="0"/>
    </xf>
    <xf numFmtId="4" fontId="20" fillId="0" borderId="9" xfId="2" applyNumberFormat="1" applyFont="1" applyFill="1" applyBorder="1" applyAlignment="1" applyProtection="1">
      <alignment horizontal="right" wrapText="1"/>
    </xf>
    <xf numFmtId="1" fontId="19" fillId="0" borderId="7" xfId="1" applyNumberFormat="1" applyFon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>
      <alignment vertical="center" wrapText="1"/>
    </xf>
    <xf numFmtId="0" fontId="19" fillId="0" borderId="8" xfId="1" applyFont="1" applyBorder="1" applyAlignment="1">
      <alignment horizontal="center"/>
    </xf>
    <xf numFmtId="0" fontId="19" fillId="0" borderId="8" xfId="1" applyFont="1" applyFill="1" applyBorder="1" applyAlignment="1" applyProtection="1">
      <alignment horizontal="center" wrapText="1"/>
    </xf>
    <xf numFmtId="4" fontId="19" fillId="0" borderId="8" xfId="1" applyNumberFormat="1" applyFont="1" applyFill="1" applyBorder="1" applyAlignment="1">
      <alignment horizontal="right" wrapText="1"/>
    </xf>
    <xf numFmtId="4" fontId="19" fillId="0" borderId="8" xfId="1" applyNumberFormat="1" applyFont="1" applyFill="1" applyBorder="1" applyAlignment="1" applyProtection="1">
      <alignment horizontal="right" wrapText="1"/>
      <protection locked="0"/>
    </xf>
    <xf numFmtId="4" fontId="19" fillId="0" borderId="8" xfId="2" applyNumberFormat="1" applyFont="1" applyFill="1" applyBorder="1" applyAlignment="1" applyProtection="1">
      <alignment horizontal="right" wrapText="1"/>
      <protection locked="0"/>
    </xf>
    <xf numFmtId="4" fontId="19" fillId="0" borderId="9" xfId="2" applyNumberFormat="1" applyFont="1" applyFill="1" applyBorder="1" applyAlignment="1" applyProtection="1">
      <alignment horizontal="right" wrapText="1"/>
    </xf>
    <xf numFmtId="0" fontId="19" fillId="0" borderId="8" xfId="1" applyFont="1" applyFill="1" applyBorder="1" applyAlignment="1">
      <alignment horizontal="justify" vertical="center" wrapText="1"/>
    </xf>
    <xf numFmtId="0" fontId="19" fillId="0" borderId="8" xfId="1" applyFont="1" applyFill="1" applyBorder="1" applyAlignment="1">
      <alignment horizontal="center" wrapText="1"/>
    </xf>
    <xf numFmtId="4" fontId="19" fillId="0" borderId="8" xfId="1" applyNumberFormat="1" applyFont="1" applyFill="1" applyBorder="1" applyAlignment="1">
      <alignment horizontal="center" wrapText="1"/>
    </xf>
    <xf numFmtId="4" fontId="19" fillId="0" borderId="8" xfId="1" applyNumberFormat="1" applyFont="1" applyFill="1" applyBorder="1" applyAlignment="1">
      <alignment horizontal="right"/>
    </xf>
    <xf numFmtId="4" fontId="1" fillId="0" borderId="8" xfId="2" applyNumberFormat="1" applyFont="1" applyFill="1" applyBorder="1" applyAlignment="1" applyProtection="1">
      <alignment horizontal="right" wrapText="1"/>
      <protection locked="0"/>
    </xf>
    <xf numFmtId="4" fontId="1" fillId="0" borderId="8" xfId="3" applyNumberFormat="1" applyFont="1" applyFill="1" applyBorder="1" applyAlignment="1" applyProtection="1">
      <alignment horizontal="right" wrapText="1"/>
    </xf>
    <xf numFmtId="4" fontId="19" fillId="0" borderId="8" xfId="3" applyNumberFormat="1" applyFont="1" applyFill="1" applyBorder="1" applyAlignment="1" applyProtection="1">
      <alignment horizontal="right" wrapText="1"/>
    </xf>
    <xf numFmtId="0" fontId="19" fillId="0" borderId="8" xfId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4" fontId="1" fillId="0" borderId="9" xfId="2" applyNumberFormat="1" applyFont="1" applyFill="1" applyBorder="1" applyAlignment="1" applyProtection="1">
      <alignment horizontal="right" wrapText="1"/>
    </xf>
    <xf numFmtId="1" fontId="19" fillId="0" borderId="8" xfId="1" applyNumberFormat="1" applyFont="1" applyFill="1" applyBorder="1" applyAlignment="1" applyProtection="1">
      <alignment horizontal="left" vertical="center" wrapText="1"/>
    </xf>
    <xf numFmtId="0" fontId="19" fillId="0" borderId="8" xfId="1" applyFont="1" applyFill="1" applyBorder="1" applyAlignment="1">
      <alignment horizontal="left" vertical="center" wrapText="1"/>
    </xf>
    <xf numFmtId="4" fontId="19" fillId="0" borderId="8" xfId="2" applyNumberFormat="1" applyFont="1" applyFill="1" applyBorder="1" applyAlignment="1" applyProtection="1">
      <alignment horizontal="right" wrapText="1"/>
    </xf>
    <xf numFmtId="1" fontId="19" fillId="0" borderId="8" xfId="1" applyNumberFormat="1" applyFont="1" applyFill="1" applyBorder="1" applyAlignment="1" applyProtection="1">
      <alignment horizontal="justify" vertical="center" wrapText="1"/>
    </xf>
    <xf numFmtId="166" fontId="19" fillId="0" borderId="8" xfId="2" applyNumberFormat="1" applyFont="1" applyFill="1" applyBorder="1" applyAlignment="1" applyProtection="1">
      <alignment horizontal="justify" vertical="center"/>
    </xf>
    <xf numFmtId="166" fontId="19" fillId="0" borderId="8" xfId="2" applyNumberFormat="1" applyFont="1" applyFill="1" applyBorder="1" applyAlignment="1" applyProtection="1">
      <alignment horizontal="center"/>
    </xf>
    <xf numFmtId="166" fontId="19" fillId="0" borderId="8" xfId="2" applyNumberFormat="1" applyFont="1" applyFill="1" applyBorder="1" applyAlignment="1" applyProtection="1">
      <alignment horizontal="justify" vertical="center" wrapText="1"/>
    </xf>
    <xf numFmtId="4" fontId="19" fillId="3" borderId="8" xfId="1" applyNumberFormat="1" applyFont="1" applyFill="1" applyBorder="1" applyAlignment="1" applyProtection="1">
      <alignment horizontal="right" wrapText="1"/>
      <protection locked="0"/>
    </xf>
    <xf numFmtId="4" fontId="19" fillId="2" borderId="8" xfId="1" applyNumberFormat="1" applyFont="1" applyFill="1" applyBorder="1" applyAlignment="1" applyProtection="1">
      <alignment horizontal="right" wrapText="1"/>
      <protection locked="0"/>
    </xf>
    <xf numFmtId="1" fontId="8" fillId="0" borderId="7" xfId="1" applyNumberFormat="1" applyFont="1" applyFill="1" applyBorder="1" applyAlignment="1" applyProtection="1">
      <alignment horizontal="center" vertical="center" wrapText="1"/>
    </xf>
    <xf numFmtId="1" fontId="7" fillId="0" borderId="8" xfId="1" applyNumberFormat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4" fontId="8" fillId="0" borderId="8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9" xfId="2" applyNumberFormat="1" applyFont="1" applyFill="1" applyBorder="1" applyAlignment="1" applyProtection="1">
      <alignment vertical="center" wrapText="1"/>
    </xf>
    <xf numFmtId="1" fontId="19" fillId="0" borderId="8" xfId="1" applyNumberFormat="1" applyFont="1" applyFill="1" applyBorder="1" applyAlignment="1" applyProtection="1">
      <alignment horizontal="justify" vertical="center"/>
    </xf>
    <xf numFmtId="0" fontId="23" fillId="0" borderId="0" xfId="1" applyFont="1"/>
    <xf numFmtId="169" fontId="23" fillId="5" borderId="8" xfId="1" applyNumberFormat="1" applyFont="1" applyFill="1" applyBorder="1" applyAlignment="1">
      <alignment horizontal="center" vertical="center"/>
    </xf>
    <xf numFmtId="4" fontId="23" fillId="0" borderId="8" xfId="1" applyNumberFormat="1" applyFont="1" applyBorder="1"/>
    <xf numFmtId="0" fontId="23" fillId="0" borderId="8" xfId="1" applyFont="1" applyBorder="1" applyAlignment="1">
      <alignment horizontal="center"/>
    </xf>
    <xf numFmtId="0" fontId="23" fillId="6" borderId="8" xfId="1" applyFont="1" applyFill="1" applyBorder="1"/>
    <xf numFmtId="0" fontId="23" fillId="0" borderId="8" xfId="1" applyFont="1" applyFill="1" applyBorder="1"/>
    <xf numFmtId="10" fontId="23" fillId="0" borderId="8" xfId="1" applyNumberFormat="1" applyFont="1" applyBorder="1" applyAlignment="1">
      <alignment vertical="center"/>
    </xf>
    <xf numFmtId="0" fontId="23" fillId="0" borderId="8" xfId="1" applyFont="1" applyBorder="1" applyAlignment="1">
      <alignment horizontal="center" vertical="center"/>
    </xf>
    <xf numFmtId="10" fontId="24" fillId="0" borderId="8" xfId="1" applyNumberFormat="1" applyFont="1" applyFill="1" applyBorder="1" applyAlignment="1">
      <alignment horizontal="center" vertical="center"/>
    </xf>
    <xf numFmtId="40" fontId="23" fillId="0" borderId="8" xfId="1" applyNumberFormat="1" applyFont="1" applyBorder="1"/>
    <xf numFmtId="40" fontId="23" fillId="0" borderId="8" xfId="1" applyNumberFormat="1" applyFont="1" applyFill="1" applyBorder="1"/>
    <xf numFmtId="4" fontId="25" fillId="7" borderId="8" xfId="1" applyNumberFormat="1" applyFont="1" applyFill="1" applyBorder="1" applyAlignment="1">
      <alignment vertical="center"/>
    </xf>
    <xf numFmtId="4" fontId="23" fillId="0" borderId="0" xfId="1" applyNumberFormat="1" applyFont="1"/>
    <xf numFmtId="40" fontId="5" fillId="0" borderId="8" xfId="1" applyNumberFormat="1" applyFont="1" applyFill="1" applyBorder="1" applyAlignment="1">
      <alignment horizontal="center"/>
    </xf>
    <xf numFmtId="164" fontId="23" fillId="0" borderId="8" xfId="14" applyNumberFormat="1" applyFont="1" applyFill="1" applyBorder="1" applyAlignment="1" applyProtection="1"/>
    <xf numFmtId="10" fontId="23" fillId="0" borderId="8" xfId="1" applyNumberFormat="1" applyFont="1" applyFill="1" applyBorder="1" applyAlignment="1">
      <alignment vertical="center"/>
    </xf>
    <xf numFmtId="40" fontId="5" fillId="0" borderId="8" xfId="1" applyNumberFormat="1" applyFont="1" applyFill="1" applyBorder="1" applyAlignment="1">
      <alignment horizontal="center" vertical="center"/>
    </xf>
    <xf numFmtId="40" fontId="23" fillId="0" borderId="8" xfId="1" applyNumberFormat="1" applyFont="1" applyFill="1" applyBorder="1" applyAlignment="1">
      <alignment vertical="center"/>
    </xf>
    <xf numFmtId="0" fontId="23" fillId="0" borderId="9" xfId="1" applyFont="1" applyBorder="1"/>
    <xf numFmtId="10" fontId="23" fillId="0" borderId="9" xfId="1" applyNumberFormat="1" applyFont="1" applyFill="1" applyBorder="1" applyAlignment="1">
      <alignment horizontal="center" vertical="center"/>
    </xf>
    <xf numFmtId="40" fontId="23" fillId="0" borderId="9" xfId="1" applyNumberFormat="1" applyFont="1" applyFill="1" applyBorder="1"/>
    <xf numFmtId="4" fontId="25" fillId="7" borderId="9" xfId="1" applyNumberFormat="1" applyFont="1" applyFill="1" applyBorder="1" applyAlignment="1">
      <alignment vertical="center"/>
    </xf>
    <xf numFmtId="40" fontId="5" fillId="0" borderId="7" xfId="1" applyNumberFormat="1" applyFont="1" applyFill="1" applyBorder="1" applyAlignment="1">
      <alignment horizontal="center"/>
    </xf>
    <xf numFmtId="10" fontId="23" fillId="0" borderId="9" xfId="1" applyNumberFormat="1" applyFont="1" applyFill="1" applyBorder="1" applyAlignment="1">
      <alignment vertical="center"/>
    </xf>
    <xf numFmtId="40" fontId="5" fillId="0" borderId="7" xfId="1" applyNumberFormat="1" applyFont="1" applyFill="1" applyBorder="1" applyAlignment="1">
      <alignment horizontal="center" vertical="center"/>
    </xf>
    <xf numFmtId="40" fontId="23" fillId="0" borderId="9" xfId="1" applyNumberFormat="1" applyFont="1" applyFill="1" applyBorder="1" applyAlignment="1">
      <alignment vertical="center"/>
    </xf>
    <xf numFmtId="10" fontId="23" fillId="0" borderId="13" xfId="1" applyNumberFormat="1" applyFont="1" applyFill="1" applyBorder="1" applyAlignment="1">
      <alignment vertical="center"/>
    </xf>
    <xf numFmtId="10" fontId="23" fillId="4" borderId="13" xfId="1" applyNumberFormat="1" applyFont="1" applyFill="1" applyBorder="1" applyAlignment="1">
      <alignment vertical="center"/>
    </xf>
    <xf numFmtId="10" fontId="23" fillId="0" borderId="14" xfId="1" applyNumberFormat="1" applyFont="1" applyFill="1" applyBorder="1" applyAlignment="1">
      <alignment vertical="center"/>
    </xf>
    <xf numFmtId="0" fontId="0" fillId="0" borderId="8" xfId="0" applyBorder="1"/>
    <xf numFmtId="0" fontId="0" fillId="0" borderId="8" xfId="0" applyBorder="1" applyAlignment="1">
      <alignment horizontal="center" wrapText="1"/>
    </xf>
    <xf numFmtId="1" fontId="6" fillId="0" borderId="12" xfId="1" applyNumberFormat="1" applyFont="1" applyFill="1" applyBorder="1" applyAlignment="1" applyProtection="1">
      <alignment horizontal="center" vertical="center" wrapText="1"/>
    </xf>
    <xf numFmtId="1" fontId="6" fillId="0" borderId="13" xfId="1" applyNumberFormat="1" applyFont="1" applyFill="1" applyBorder="1" applyAlignment="1" applyProtection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justify" vertical="center" wrapText="1"/>
    </xf>
    <xf numFmtId="0" fontId="7" fillId="0" borderId="19" xfId="1" applyFont="1" applyBorder="1" applyAlignment="1">
      <alignment horizontal="justify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21" fillId="0" borderId="22" xfId="1" applyFont="1" applyFill="1" applyBorder="1" applyAlignment="1">
      <alignment horizontal="center"/>
    </xf>
    <xf numFmtId="0" fontId="21" fillId="0" borderId="24" xfId="1" applyFont="1" applyFill="1" applyBorder="1" applyAlignment="1">
      <alignment horizontal="center"/>
    </xf>
    <xf numFmtId="0" fontId="21" fillId="0" borderId="20" xfId="1" applyFont="1" applyFill="1" applyBorder="1" applyAlignment="1">
      <alignment horizontal="center"/>
    </xf>
    <xf numFmtId="0" fontId="21" fillId="0" borderId="18" xfId="1" applyFont="1" applyFill="1" applyBorder="1" applyAlignment="1">
      <alignment horizontal="center"/>
    </xf>
    <xf numFmtId="0" fontId="22" fillId="0" borderId="25" xfId="1" applyFont="1" applyFill="1" applyBorder="1" applyAlignment="1">
      <alignment horizontal="center"/>
    </xf>
    <xf numFmtId="0" fontId="22" fillId="0" borderId="21" xfId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23" fillId="4" borderId="7" xfId="1" applyFont="1" applyFill="1" applyBorder="1" applyAlignment="1">
      <alignment horizontal="center" vertical="center"/>
    </xf>
    <xf numFmtId="0" fontId="23" fillId="4" borderId="8" xfId="1" applyFont="1" applyFill="1" applyBorder="1" applyAlignment="1">
      <alignment horizontal="center" vertical="center"/>
    </xf>
    <xf numFmtId="0" fontId="23" fillId="4" borderId="9" xfId="1" applyFont="1" applyFill="1" applyBorder="1" applyAlignment="1">
      <alignment horizontal="center" vertical="center"/>
    </xf>
    <xf numFmtId="1" fontId="5" fillId="0" borderId="17" xfId="1" applyNumberFormat="1" applyFont="1" applyFill="1" applyBorder="1" applyAlignment="1">
      <alignment horizontal="center" vertical="center" wrapText="1"/>
    </xf>
    <xf numFmtId="1" fontId="5" fillId="0" borderId="5" xfId="1" applyNumberFormat="1" applyFont="1" applyFill="1" applyBorder="1" applyAlignment="1">
      <alignment horizontal="center" vertical="center" wrapText="1"/>
    </xf>
    <xf numFmtId="1" fontId="5" fillId="0" borderId="11" xfId="1" applyNumberFormat="1" applyFont="1" applyFill="1" applyBorder="1" applyAlignment="1">
      <alignment horizontal="center" vertical="center" wrapText="1"/>
    </xf>
    <xf numFmtId="1" fontId="5" fillId="0" borderId="27" xfId="1" applyNumberFormat="1" applyFont="1" applyFill="1" applyBorder="1" applyAlignment="1" applyProtection="1">
      <alignment horizontal="center" vertical="center"/>
    </xf>
    <xf numFmtId="1" fontId="5" fillId="0" borderId="4" xfId="1" applyNumberFormat="1" applyFont="1" applyFill="1" applyBorder="1" applyAlignment="1" applyProtection="1">
      <alignment horizontal="center" vertical="center"/>
    </xf>
    <xf numFmtId="1" fontId="5" fillId="0" borderId="10" xfId="1" applyNumberFormat="1" applyFont="1" applyFill="1" applyBorder="1" applyAlignment="1" applyProtection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40" fontId="5" fillId="0" borderId="7" xfId="1" applyNumberFormat="1" applyFont="1" applyFill="1" applyBorder="1" applyAlignment="1">
      <alignment horizontal="center" vertical="center"/>
    </xf>
    <xf numFmtId="40" fontId="5" fillId="0" borderId="8" xfId="1" applyNumberFormat="1" applyFont="1" applyFill="1" applyBorder="1" applyAlignment="1">
      <alignment horizontal="center" vertical="center"/>
    </xf>
    <xf numFmtId="40" fontId="5" fillId="0" borderId="7" xfId="1" applyNumberFormat="1" applyFont="1" applyBorder="1" applyAlignment="1">
      <alignment horizontal="center" vertical="center"/>
    </xf>
    <xf numFmtId="40" fontId="5" fillId="0" borderId="8" xfId="1" applyNumberFormat="1" applyFont="1" applyBorder="1" applyAlignment="1">
      <alignment horizontal="center" vertical="center"/>
    </xf>
  </cellXfs>
  <cellStyles count="16">
    <cellStyle name="Excel Built-in Normal" xfId="15"/>
    <cellStyle name="Moeda 2" xfId="3"/>
    <cellStyle name="Normal" xfId="0" builtinId="0"/>
    <cellStyle name="Normal 2" xfId="1"/>
    <cellStyle name="Normal 41" xfId="4"/>
    <cellStyle name="Porcentagem 2" xfId="5"/>
    <cellStyle name="Separador de milhares 2" xfId="6"/>
    <cellStyle name="Separador de milhares 2 3" xfId="7"/>
    <cellStyle name="Separador de milhares 3" xfId="8"/>
    <cellStyle name="Separador de milhares 3 2" xfId="9"/>
    <cellStyle name="Separador de milhares 4" xfId="2"/>
    <cellStyle name="Separador de milhares 5" xfId="14"/>
    <cellStyle name="Título 1 1" xfId="10"/>
    <cellStyle name="Título 1 1 1" xfId="11"/>
    <cellStyle name="Título 1 1 1 1" xfId="12"/>
    <cellStyle name="Título 1 1 1 1 1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66675</xdr:rowOff>
    </xdr:from>
    <xdr:to>
      <xdr:col>1</xdr:col>
      <xdr:colOff>1171575</xdr:colOff>
      <xdr:row>2</xdr:row>
      <xdr:rowOff>47625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675" y="66675"/>
          <a:ext cx="1428750" cy="41910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73818</xdr:colOff>
      <xdr:row>0</xdr:row>
      <xdr:rowOff>61912</xdr:rowOff>
    </xdr:from>
    <xdr:to>
      <xdr:col>1</xdr:col>
      <xdr:colOff>1092993</xdr:colOff>
      <xdr:row>1</xdr:row>
      <xdr:rowOff>290512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818" y="61912"/>
          <a:ext cx="1376363" cy="407194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>
    <pageSetUpPr fitToPage="1"/>
  </sheetPr>
  <dimension ref="A1:L69"/>
  <sheetViews>
    <sheetView tabSelected="1" view="pageBreakPreview" zoomScale="115" zoomScaleSheetLayoutView="115" workbookViewId="0">
      <pane ySplit="6" topLeftCell="A7" activePane="bottomLeft" state="frozen"/>
      <selection pane="bottomLeft" activeCell="A5" sqref="A5:B5"/>
    </sheetView>
  </sheetViews>
  <sheetFormatPr defaultColWidth="11.42578125" defaultRowHeight="12.75"/>
  <cols>
    <col min="1" max="1" width="4.85546875" style="25" bestFit="1" customWidth="1"/>
    <col min="2" max="2" width="72.42578125" style="3" customWidth="1"/>
    <col min="3" max="3" width="13.5703125" style="3" bestFit="1" customWidth="1"/>
    <col min="4" max="4" width="7.7109375" style="3" bestFit="1" customWidth="1"/>
    <col min="5" max="5" width="10" style="26" bestFit="1" customWidth="1"/>
    <col min="6" max="6" width="9.42578125" style="3" customWidth="1"/>
    <col min="7" max="7" width="10.7109375" style="3" bestFit="1" customWidth="1"/>
    <col min="8" max="8" width="12.28515625" style="3" customWidth="1"/>
    <col min="9" max="9" width="10.140625" style="3" bestFit="1" customWidth="1"/>
    <col min="10" max="10" width="6.28515625" style="4" bestFit="1" customWidth="1"/>
    <col min="11" max="11" width="11.5703125" style="3" customWidth="1"/>
    <col min="12" max="12" width="12.85546875" style="3" customWidth="1"/>
    <col min="13" max="256" width="11.42578125" style="3"/>
    <col min="257" max="257" width="4.85546875" style="3" bestFit="1" customWidth="1"/>
    <col min="258" max="258" width="72.42578125" style="3" customWidth="1"/>
    <col min="259" max="259" width="13.5703125" style="3" bestFit="1" customWidth="1"/>
    <col min="260" max="260" width="7.28515625" style="3" bestFit="1" customWidth="1"/>
    <col min="261" max="261" width="9.140625" style="3" bestFit="1" customWidth="1"/>
    <col min="262" max="262" width="9.28515625" style="3" customWidth="1"/>
    <col min="263" max="263" width="10.7109375" style="3" bestFit="1" customWidth="1"/>
    <col min="264" max="264" width="12.7109375" style="3" bestFit="1" customWidth="1"/>
    <col min="265" max="266" width="0" style="3" hidden="1" customWidth="1"/>
    <col min="267" max="267" width="11.5703125" style="3" customWidth="1"/>
    <col min="268" max="268" width="12.85546875" style="3" customWidth="1"/>
    <col min="269" max="512" width="11.42578125" style="3"/>
    <col min="513" max="513" width="4.85546875" style="3" bestFit="1" customWidth="1"/>
    <col min="514" max="514" width="72.42578125" style="3" customWidth="1"/>
    <col min="515" max="515" width="13.5703125" style="3" bestFit="1" customWidth="1"/>
    <col min="516" max="516" width="7.28515625" style="3" bestFit="1" customWidth="1"/>
    <col min="517" max="517" width="9.140625" style="3" bestFit="1" customWidth="1"/>
    <col min="518" max="518" width="9.28515625" style="3" customWidth="1"/>
    <col min="519" max="519" width="10.7109375" style="3" bestFit="1" customWidth="1"/>
    <col min="520" max="520" width="12.7109375" style="3" bestFit="1" customWidth="1"/>
    <col min="521" max="522" width="0" style="3" hidden="1" customWidth="1"/>
    <col min="523" max="523" width="11.5703125" style="3" customWidth="1"/>
    <col min="524" max="524" width="12.85546875" style="3" customWidth="1"/>
    <col min="525" max="768" width="11.42578125" style="3"/>
    <col min="769" max="769" width="4.85546875" style="3" bestFit="1" customWidth="1"/>
    <col min="770" max="770" width="72.42578125" style="3" customWidth="1"/>
    <col min="771" max="771" width="13.5703125" style="3" bestFit="1" customWidth="1"/>
    <col min="772" max="772" width="7.28515625" style="3" bestFit="1" customWidth="1"/>
    <col min="773" max="773" width="9.140625" style="3" bestFit="1" customWidth="1"/>
    <col min="774" max="774" width="9.28515625" style="3" customWidth="1"/>
    <col min="775" max="775" width="10.7109375" style="3" bestFit="1" customWidth="1"/>
    <col min="776" max="776" width="12.7109375" style="3" bestFit="1" customWidth="1"/>
    <col min="777" max="778" width="0" style="3" hidden="1" customWidth="1"/>
    <col min="779" max="779" width="11.5703125" style="3" customWidth="1"/>
    <col min="780" max="780" width="12.85546875" style="3" customWidth="1"/>
    <col min="781" max="1024" width="11.42578125" style="3"/>
    <col min="1025" max="1025" width="4.85546875" style="3" bestFit="1" customWidth="1"/>
    <col min="1026" max="1026" width="72.42578125" style="3" customWidth="1"/>
    <col min="1027" max="1027" width="13.5703125" style="3" bestFit="1" customWidth="1"/>
    <col min="1028" max="1028" width="7.28515625" style="3" bestFit="1" customWidth="1"/>
    <col min="1029" max="1029" width="9.140625" style="3" bestFit="1" customWidth="1"/>
    <col min="1030" max="1030" width="9.28515625" style="3" customWidth="1"/>
    <col min="1031" max="1031" width="10.7109375" style="3" bestFit="1" customWidth="1"/>
    <col min="1032" max="1032" width="12.7109375" style="3" bestFit="1" customWidth="1"/>
    <col min="1033" max="1034" width="0" style="3" hidden="1" customWidth="1"/>
    <col min="1035" max="1035" width="11.5703125" style="3" customWidth="1"/>
    <col min="1036" max="1036" width="12.85546875" style="3" customWidth="1"/>
    <col min="1037" max="1280" width="11.42578125" style="3"/>
    <col min="1281" max="1281" width="4.85546875" style="3" bestFit="1" customWidth="1"/>
    <col min="1282" max="1282" width="72.42578125" style="3" customWidth="1"/>
    <col min="1283" max="1283" width="13.5703125" style="3" bestFit="1" customWidth="1"/>
    <col min="1284" max="1284" width="7.28515625" style="3" bestFit="1" customWidth="1"/>
    <col min="1285" max="1285" width="9.140625" style="3" bestFit="1" customWidth="1"/>
    <col min="1286" max="1286" width="9.28515625" style="3" customWidth="1"/>
    <col min="1287" max="1287" width="10.7109375" style="3" bestFit="1" customWidth="1"/>
    <col min="1288" max="1288" width="12.7109375" style="3" bestFit="1" customWidth="1"/>
    <col min="1289" max="1290" width="0" style="3" hidden="1" customWidth="1"/>
    <col min="1291" max="1291" width="11.5703125" style="3" customWidth="1"/>
    <col min="1292" max="1292" width="12.85546875" style="3" customWidth="1"/>
    <col min="1293" max="1536" width="11.42578125" style="3"/>
    <col min="1537" max="1537" width="4.85546875" style="3" bestFit="1" customWidth="1"/>
    <col min="1538" max="1538" width="72.42578125" style="3" customWidth="1"/>
    <col min="1539" max="1539" width="13.5703125" style="3" bestFit="1" customWidth="1"/>
    <col min="1540" max="1540" width="7.28515625" style="3" bestFit="1" customWidth="1"/>
    <col min="1541" max="1541" width="9.140625" style="3" bestFit="1" customWidth="1"/>
    <col min="1542" max="1542" width="9.28515625" style="3" customWidth="1"/>
    <col min="1543" max="1543" width="10.7109375" style="3" bestFit="1" customWidth="1"/>
    <col min="1544" max="1544" width="12.7109375" style="3" bestFit="1" customWidth="1"/>
    <col min="1545" max="1546" width="0" style="3" hidden="1" customWidth="1"/>
    <col min="1547" max="1547" width="11.5703125" style="3" customWidth="1"/>
    <col min="1548" max="1548" width="12.85546875" style="3" customWidth="1"/>
    <col min="1549" max="1792" width="11.42578125" style="3"/>
    <col min="1793" max="1793" width="4.85546875" style="3" bestFit="1" customWidth="1"/>
    <col min="1794" max="1794" width="72.42578125" style="3" customWidth="1"/>
    <col min="1795" max="1795" width="13.5703125" style="3" bestFit="1" customWidth="1"/>
    <col min="1796" max="1796" width="7.28515625" style="3" bestFit="1" customWidth="1"/>
    <col min="1797" max="1797" width="9.140625" style="3" bestFit="1" customWidth="1"/>
    <col min="1798" max="1798" width="9.28515625" style="3" customWidth="1"/>
    <col min="1799" max="1799" width="10.7109375" style="3" bestFit="1" customWidth="1"/>
    <col min="1800" max="1800" width="12.7109375" style="3" bestFit="1" customWidth="1"/>
    <col min="1801" max="1802" width="0" style="3" hidden="1" customWidth="1"/>
    <col min="1803" max="1803" width="11.5703125" style="3" customWidth="1"/>
    <col min="1804" max="1804" width="12.85546875" style="3" customWidth="1"/>
    <col min="1805" max="2048" width="11.42578125" style="3"/>
    <col min="2049" max="2049" width="4.85546875" style="3" bestFit="1" customWidth="1"/>
    <col min="2050" max="2050" width="72.42578125" style="3" customWidth="1"/>
    <col min="2051" max="2051" width="13.5703125" style="3" bestFit="1" customWidth="1"/>
    <col min="2052" max="2052" width="7.28515625" style="3" bestFit="1" customWidth="1"/>
    <col min="2053" max="2053" width="9.140625" style="3" bestFit="1" customWidth="1"/>
    <col min="2054" max="2054" width="9.28515625" style="3" customWidth="1"/>
    <col min="2055" max="2055" width="10.7109375" style="3" bestFit="1" customWidth="1"/>
    <col min="2056" max="2056" width="12.7109375" style="3" bestFit="1" customWidth="1"/>
    <col min="2057" max="2058" width="0" style="3" hidden="1" customWidth="1"/>
    <col min="2059" max="2059" width="11.5703125" style="3" customWidth="1"/>
    <col min="2060" max="2060" width="12.85546875" style="3" customWidth="1"/>
    <col min="2061" max="2304" width="11.42578125" style="3"/>
    <col min="2305" max="2305" width="4.85546875" style="3" bestFit="1" customWidth="1"/>
    <col min="2306" max="2306" width="72.42578125" style="3" customWidth="1"/>
    <col min="2307" max="2307" width="13.5703125" style="3" bestFit="1" customWidth="1"/>
    <col min="2308" max="2308" width="7.28515625" style="3" bestFit="1" customWidth="1"/>
    <col min="2309" max="2309" width="9.140625" style="3" bestFit="1" customWidth="1"/>
    <col min="2310" max="2310" width="9.28515625" style="3" customWidth="1"/>
    <col min="2311" max="2311" width="10.7109375" style="3" bestFit="1" customWidth="1"/>
    <col min="2312" max="2312" width="12.7109375" style="3" bestFit="1" customWidth="1"/>
    <col min="2313" max="2314" width="0" style="3" hidden="1" customWidth="1"/>
    <col min="2315" max="2315" width="11.5703125" style="3" customWidth="1"/>
    <col min="2316" max="2316" width="12.85546875" style="3" customWidth="1"/>
    <col min="2317" max="2560" width="11.42578125" style="3"/>
    <col min="2561" max="2561" width="4.85546875" style="3" bestFit="1" customWidth="1"/>
    <col min="2562" max="2562" width="72.42578125" style="3" customWidth="1"/>
    <col min="2563" max="2563" width="13.5703125" style="3" bestFit="1" customWidth="1"/>
    <col min="2564" max="2564" width="7.28515625" style="3" bestFit="1" customWidth="1"/>
    <col min="2565" max="2565" width="9.140625" style="3" bestFit="1" customWidth="1"/>
    <col min="2566" max="2566" width="9.28515625" style="3" customWidth="1"/>
    <col min="2567" max="2567" width="10.7109375" style="3" bestFit="1" customWidth="1"/>
    <col min="2568" max="2568" width="12.7109375" style="3" bestFit="1" customWidth="1"/>
    <col min="2569" max="2570" width="0" style="3" hidden="1" customWidth="1"/>
    <col min="2571" max="2571" width="11.5703125" style="3" customWidth="1"/>
    <col min="2572" max="2572" width="12.85546875" style="3" customWidth="1"/>
    <col min="2573" max="2816" width="11.42578125" style="3"/>
    <col min="2817" max="2817" width="4.85546875" style="3" bestFit="1" customWidth="1"/>
    <col min="2818" max="2818" width="72.42578125" style="3" customWidth="1"/>
    <col min="2819" max="2819" width="13.5703125" style="3" bestFit="1" customWidth="1"/>
    <col min="2820" max="2820" width="7.28515625" style="3" bestFit="1" customWidth="1"/>
    <col min="2821" max="2821" width="9.140625" style="3" bestFit="1" customWidth="1"/>
    <col min="2822" max="2822" width="9.28515625" style="3" customWidth="1"/>
    <col min="2823" max="2823" width="10.7109375" style="3" bestFit="1" customWidth="1"/>
    <col min="2824" max="2824" width="12.7109375" style="3" bestFit="1" customWidth="1"/>
    <col min="2825" max="2826" width="0" style="3" hidden="1" customWidth="1"/>
    <col min="2827" max="2827" width="11.5703125" style="3" customWidth="1"/>
    <col min="2828" max="2828" width="12.85546875" style="3" customWidth="1"/>
    <col min="2829" max="3072" width="11.42578125" style="3"/>
    <col min="3073" max="3073" width="4.85546875" style="3" bestFit="1" customWidth="1"/>
    <col min="3074" max="3074" width="72.42578125" style="3" customWidth="1"/>
    <col min="3075" max="3075" width="13.5703125" style="3" bestFit="1" customWidth="1"/>
    <col min="3076" max="3076" width="7.28515625" style="3" bestFit="1" customWidth="1"/>
    <col min="3077" max="3077" width="9.140625" style="3" bestFit="1" customWidth="1"/>
    <col min="3078" max="3078" width="9.28515625" style="3" customWidth="1"/>
    <col min="3079" max="3079" width="10.7109375" style="3" bestFit="1" customWidth="1"/>
    <col min="3080" max="3080" width="12.7109375" style="3" bestFit="1" customWidth="1"/>
    <col min="3081" max="3082" width="0" style="3" hidden="1" customWidth="1"/>
    <col min="3083" max="3083" width="11.5703125" style="3" customWidth="1"/>
    <col min="3084" max="3084" width="12.85546875" style="3" customWidth="1"/>
    <col min="3085" max="3328" width="11.42578125" style="3"/>
    <col min="3329" max="3329" width="4.85546875" style="3" bestFit="1" customWidth="1"/>
    <col min="3330" max="3330" width="72.42578125" style="3" customWidth="1"/>
    <col min="3331" max="3331" width="13.5703125" style="3" bestFit="1" customWidth="1"/>
    <col min="3332" max="3332" width="7.28515625" style="3" bestFit="1" customWidth="1"/>
    <col min="3333" max="3333" width="9.140625" style="3" bestFit="1" customWidth="1"/>
    <col min="3334" max="3334" width="9.28515625" style="3" customWidth="1"/>
    <col min="3335" max="3335" width="10.7109375" style="3" bestFit="1" customWidth="1"/>
    <col min="3336" max="3336" width="12.7109375" style="3" bestFit="1" customWidth="1"/>
    <col min="3337" max="3338" width="0" style="3" hidden="1" customWidth="1"/>
    <col min="3339" max="3339" width="11.5703125" style="3" customWidth="1"/>
    <col min="3340" max="3340" width="12.85546875" style="3" customWidth="1"/>
    <col min="3341" max="3584" width="11.42578125" style="3"/>
    <col min="3585" max="3585" width="4.85546875" style="3" bestFit="1" customWidth="1"/>
    <col min="3586" max="3586" width="72.42578125" style="3" customWidth="1"/>
    <col min="3587" max="3587" width="13.5703125" style="3" bestFit="1" customWidth="1"/>
    <col min="3588" max="3588" width="7.28515625" style="3" bestFit="1" customWidth="1"/>
    <col min="3589" max="3589" width="9.140625" style="3" bestFit="1" customWidth="1"/>
    <col min="3590" max="3590" width="9.28515625" style="3" customWidth="1"/>
    <col min="3591" max="3591" width="10.7109375" style="3" bestFit="1" customWidth="1"/>
    <col min="3592" max="3592" width="12.7109375" style="3" bestFit="1" customWidth="1"/>
    <col min="3593" max="3594" width="0" style="3" hidden="1" customWidth="1"/>
    <col min="3595" max="3595" width="11.5703125" style="3" customWidth="1"/>
    <col min="3596" max="3596" width="12.85546875" style="3" customWidth="1"/>
    <col min="3597" max="3840" width="11.42578125" style="3"/>
    <col min="3841" max="3841" width="4.85546875" style="3" bestFit="1" customWidth="1"/>
    <col min="3842" max="3842" width="72.42578125" style="3" customWidth="1"/>
    <col min="3843" max="3843" width="13.5703125" style="3" bestFit="1" customWidth="1"/>
    <col min="3844" max="3844" width="7.28515625" style="3" bestFit="1" customWidth="1"/>
    <col min="3845" max="3845" width="9.140625" style="3" bestFit="1" customWidth="1"/>
    <col min="3846" max="3846" width="9.28515625" style="3" customWidth="1"/>
    <col min="3847" max="3847" width="10.7109375" style="3" bestFit="1" customWidth="1"/>
    <col min="3848" max="3848" width="12.7109375" style="3" bestFit="1" customWidth="1"/>
    <col min="3849" max="3850" width="0" style="3" hidden="1" customWidth="1"/>
    <col min="3851" max="3851" width="11.5703125" style="3" customWidth="1"/>
    <col min="3852" max="3852" width="12.85546875" style="3" customWidth="1"/>
    <col min="3853" max="4096" width="11.42578125" style="3"/>
    <col min="4097" max="4097" width="4.85546875" style="3" bestFit="1" customWidth="1"/>
    <col min="4098" max="4098" width="72.42578125" style="3" customWidth="1"/>
    <col min="4099" max="4099" width="13.5703125" style="3" bestFit="1" customWidth="1"/>
    <col min="4100" max="4100" width="7.28515625" style="3" bestFit="1" customWidth="1"/>
    <col min="4101" max="4101" width="9.140625" style="3" bestFit="1" customWidth="1"/>
    <col min="4102" max="4102" width="9.28515625" style="3" customWidth="1"/>
    <col min="4103" max="4103" width="10.7109375" style="3" bestFit="1" customWidth="1"/>
    <col min="4104" max="4104" width="12.7109375" style="3" bestFit="1" customWidth="1"/>
    <col min="4105" max="4106" width="0" style="3" hidden="1" customWidth="1"/>
    <col min="4107" max="4107" width="11.5703125" style="3" customWidth="1"/>
    <col min="4108" max="4108" width="12.85546875" style="3" customWidth="1"/>
    <col min="4109" max="4352" width="11.42578125" style="3"/>
    <col min="4353" max="4353" width="4.85546875" style="3" bestFit="1" customWidth="1"/>
    <col min="4354" max="4354" width="72.42578125" style="3" customWidth="1"/>
    <col min="4355" max="4355" width="13.5703125" style="3" bestFit="1" customWidth="1"/>
    <col min="4356" max="4356" width="7.28515625" style="3" bestFit="1" customWidth="1"/>
    <col min="4357" max="4357" width="9.140625" style="3" bestFit="1" customWidth="1"/>
    <col min="4358" max="4358" width="9.28515625" style="3" customWidth="1"/>
    <col min="4359" max="4359" width="10.7109375" style="3" bestFit="1" customWidth="1"/>
    <col min="4360" max="4360" width="12.7109375" style="3" bestFit="1" customWidth="1"/>
    <col min="4361" max="4362" width="0" style="3" hidden="1" customWidth="1"/>
    <col min="4363" max="4363" width="11.5703125" style="3" customWidth="1"/>
    <col min="4364" max="4364" width="12.85546875" style="3" customWidth="1"/>
    <col min="4365" max="4608" width="11.42578125" style="3"/>
    <col min="4609" max="4609" width="4.85546875" style="3" bestFit="1" customWidth="1"/>
    <col min="4610" max="4610" width="72.42578125" style="3" customWidth="1"/>
    <col min="4611" max="4611" width="13.5703125" style="3" bestFit="1" customWidth="1"/>
    <col min="4612" max="4612" width="7.28515625" style="3" bestFit="1" customWidth="1"/>
    <col min="4613" max="4613" width="9.140625" style="3" bestFit="1" customWidth="1"/>
    <col min="4614" max="4614" width="9.28515625" style="3" customWidth="1"/>
    <col min="4615" max="4615" width="10.7109375" style="3" bestFit="1" customWidth="1"/>
    <col min="4616" max="4616" width="12.7109375" style="3" bestFit="1" customWidth="1"/>
    <col min="4617" max="4618" width="0" style="3" hidden="1" customWidth="1"/>
    <col min="4619" max="4619" width="11.5703125" style="3" customWidth="1"/>
    <col min="4620" max="4620" width="12.85546875" style="3" customWidth="1"/>
    <col min="4621" max="4864" width="11.42578125" style="3"/>
    <col min="4865" max="4865" width="4.85546875" style="3" bestFit="1" customWidth="1"/>
    <col min="4866" max="4866" width="72.42578125" style="3" customWidth="1"/>
    <col min="4867" max="4867" width="13.5703125" style="3" bestFit="1" customWidth="1"/>
    <col min="4868" max="4868" width="7.28515625" style="3" bestFit="1" customWidth="1"/>
    <col min="4869" max="4869" width="9.140625" style="3" bestFit="1" customWidth="1"/>
    <col min="4870" max="4870" width="9.28515625" style="3" customWidth="1"/>
    <col min="4871" max="4871" width="10.7109375" style="3" bestFit="1" customWidth="1"/>
    <col min="4872" max="4872" width="12.7109375" style="3" bestFit="1" customWidth="1"/>
    <col min="4873" max="4874" width="0" style="3" hidden="1" customWidth="1"/>
    <col min="4875" max="4875" width="11.5703125" style="3" customWidth="1"/>
    <col min="4876" max="4876" width="12.85546875" style="3" customWidth="1"/>
    <col min="4877" max="5120" width="11.42578125" style="3"/>
    <col min="5121" max="5121" width="4.85546875" style="3" bestFit="1" customWidth="1"/>
    <col min="5122" max="5122" width="72.42578125" style="3" customWidth="1"/>
    <col min="5123" max="5123" width="13.5703125" style="3" bestFit="1" customWidth="1"/>
    <col min="5124" max="5124" width="7.28515625" style="3" bestFit="1" customWidth="1"/>
    <col min="5125" max="5125" width="9.140625" style="3" bestFit="1" customWidth="1"/>
    <col min="5126" max="5126" width="9.28515625" style="3" customWidth="1"/>
    <col min="5127" max="5127" width="10.7109375" style="3" bestFit="1" customWidth="1"/>
    <col min="5128" max="5128" width="12.7109375" style="3" bestFit="1" customWidth="1"/>
    <col min="5129" max="5130" width="0" style="3" hidden="1" customWidth="1"/>
    <col min="5131" max="5131" width="11.5703125" style="3" customWidth="1"/>
    <col min="5132" max="5132" width="12.85546875" style="3" customWidth="1"/>
    <col min="5133" max="5376" width="11.42578125" style="3"/>
    <col min="5377" max="5377" width="4.85546875" style="3" bestFit="1" customWidth="1"/>
    <col min="5378" max="5378" width="72.42578125" style="3" customWidth="1"/>
    <col min="5379" max="5379" width="13.5703125" style="3" bestFit="1" customWidth="1"/>
    <col min="5380" max="5380" width="7.28515625" style="3" bestFit="1" customWidth="1"/>
    <col min="5381" max="5381" width="9.140625" style="3" bestFit="1" customWidth="1"/>
    <col min="5382" max="5382" width="9.28515625" style="3" customWidth="1"/>
    <col min="5383" max="5383" width="10.7109375" style="3" bestFit="1" customWidth="1"/>
    <col min="5384" max="5384" width="12.7109375" style="3" bestFit="1" customWidth="1"/>
    <col min="5385" max="5386" width="0" style="3" hidden="1" customWidth="1"/>
    <col min="5387" max="5387" width="11.5703125" style="3" customWidth="1"/>
    <col min="5388" max="5388" width="12.85546875" style="3" customWidth="1"/>
    <col min="5389" max="5632" width="11.42578125" style="3"/>
    <col min="5633" max="5633" width="4.85546875" style="3" bestFit="1" customWidth="1"/>
    <col min="5634" max="5634" width="72.42578125" style="3" customWidth="1"/>
    <col min="5635" max="5635" width="13.5703125" style="3" bestFit="1" customWidth="1"/>
    <col min="5636" max="5636" width="7.28515625" style="3" bestFit="1" customWidth="1"/>
    <col min="5637" max="5637" width="9.140625" style="3" bestFit="1" customWidth="1"/>
    <col min="5638" max="5638" width="9.28515625" style="3" customWidth="1"/>
    <col min="5639" max="5639" width="10.7109375" style="3" bestFit="1" customWidth="1"/>
    <col min="5640" max="5640" width="12.7109375" style="3" bestFit="1" customWidth="1"/>
    <col min="5641" max="5642" width="0" style="3" hidden="1" customWidth="1"/>
    <col min="5643" max="5643" width="11.5703125" style="3" customWidth="1"/>
    <col min="5644" max="5644" width="12.85546875" style="3" customWidth="1"/>
    <col min="5645" max="5888" width="11.42578125" style="3"/>
    <col min="5889" max="5889" width="4.85546875" style="3" bestFit="1" customWidth="1"/>
    <col min="5890" max="5890" width="72.42578125" style="3" customWidth="1"/>
    <col min="5891" max="5891" width="13.5703125" style="3" bestFit="1" customWidth="1"/>
    <col min="5892" max="5892" width="7.28515625" style="3" bestFit="1" customWidth="1"/>
    <col min="5893" max="5893" width="9.140625" style="3" bestFit="1" customWidth="1"/>
    <col min="5894" max="5894" width="9.28515625" style="3" customWidth="1"/>
    <col min="5895" max="5895" width="10.7109375" style="3" bestFit="1" customWidth="1"/>
    <col min="5896" max="5896" width="12.7109375" style="3" bestFit="1" customWidth="1"/>
    <col min="5897" max="5898" width="0" style="3" hidden="1" customWidth="1"/>
    <col min="5899" max="5899" width="11.5703125" style="3" customWidth="1"/>
    <col min="5900" max="5900" width="12.85546875" style="3" customWidth="1"/>
    <col min="5901" max="6144" width="11.42578125" style="3"/>
    <col min="6145" max="6145" width="4.85546875" style="3" bestFit="1" customWidth="1"/>
    <col min="6146" max="6146" width="72.42578125" style="3" customWidth="1"/>
    <col min="6147" max="6147" width="13.5703125" style="3" bestFit="1" customWidth="1"/>
    <col min="6148" max="6148" width="7.28515625" style="3" bestFit="1" customWidth="1"/>
    <col min="6149" max="6149" width="9.140625" style="3" bestFit="1" customWidth="1"/>
    <col min="6150" max="6150" width="9.28515625" style="3" customWidth="1"/>
    <col min="6151" max="6151" width="10.7109375" style="3" bestFit="1" customWidth="1"/>
    <col min="6152" max="6152" width="12.7109375" style="3" bestFit="1" customWidth="1"/>
    <col min="6153" max="6154" width="0" style="3" hidden="1" customWidth="1"/>
    <col min="6155" max="6155" width="11.5703125" style="3" customWidth="1"/>
    <col min="6156" max="6156" width="12.85546875" style="3" customWidth="1"/>
    <col min="6157" max="6400" width="11.42578125" style="3"/>
    <col min="6401" max="6401" width="4.85546875" style="3" bestFit="1" customWidth="1"/>
    <col min="6402" max="6402" width="72.42578125" style="3" customWidth="1"/>
    <col min="6403" max="6403" width="13.5703125" style="3" bestFit="1" customWidth="1"/>
    <col min="6404" max="6404" width="7.28515625" style="3" bestFit="1" customWidth="1"/>
    <col min="6405" max="6405" width="9.140625" style="3" bestFit="1" customWidth="1"/>
    <col min="6406" max="6406" width="9.28515625" style="3" customWidth="1"/>
    <col min="6407" max="6407" width="10.7109375" style="3" bestFit="1" customWidth="1"/>
    <col min="6408" max="6408" width="12.7109375" style="3" bestFit="1" customWidth="1"/>
    <col min="6409" max="6410" width="0" style="3" hidden="1" customWidth="1"/>
    <col min="6411" max="6411" width="11.5703125" style="3" customWidth="1"/>
    <col min="6412" max="6412" width="12.85546875" style="3" customWidth="1"/>
    <col min="6413" max="6656" width="11.42578125" style="3"/>
    <col min="6657" max="6657" width="4.85546875" style="3" bestFit="1" customWidth="1"/>
    <col min="6658" max="6658" width="72.42578125" style="3" customWidth="1"/>
    <col min="6659" max="6659" width="13.5703125" style="3" bestFit="1" customWidth="1"/>
    <col min="6660" max="6660" width="7.28515625" style="3" bestFit="1" customWidth="1"/>
    <col min="6661" max="6661" width="9.140625" style="3" bestFit="1" customWidth="1"/>
    <col min="6662" max="6662" width="9.28515625" style="3" customWidth="1"/>
    <col min="6663" max="6663" width="10.7109375" style="3" bestFit="1" customWidth="1"/>
    <col min="6664" max="6664" width="12.7109375" style="3" bestFit="1" customWidth="1"/>
    <col min="6665" max="6666" width="0" style="3" hidden="1" customWidth="1"/>
    <col min="6667" max="6667" width="11.5703125" style="3" customWidth="1"/>
    <col min="6668" max="6668" width="12.85546875" style="3" customWidth="1"/>
    <col min="6669" max="6912" width="11.42578125" style="3"/>
    <col min="6913" max="6913" width="4.85546875" style="3" bestFit="1" customWidth="1"/>
    <col min="6914" max="6914" width="72.42578125" style="3" customWidth="1"/>
    <col min="6915" max="6915" width="13.5703125" style="3" bestFit="1" customWidth="1"/>
    <col min="6916" max="6916" width="7.28515625" style="3" bestFit="1" customWidth="1"/>
    <col min="6917" max="6917" width="9.140625" style="3" bestFit="1" customWidth="1"/>
    <col min="6918" max="6918" width="9.28515625" style="3" customWidth="1"/>
    <col min="6919" max="6919" width="10.7109375" style="3" bestFit="1" customWidth="1"/>
    <col min="6920" max="6920" width="12.7109375" style="3" bestFit="1" customWidth="1"/>
    <col min="6921" max="6922" width="0" style="3" hidden="1" customWidth="1"/>
    <col min="6923" max="6923" width="11.5703125" style="3" customWidth="1"/>
    <col min="6924" max="6924" width="12.85546875" style="3" customWidth="1"/>
    <col min="6925" max="7168" width="11.42578125" style="3"/>
    <col min="7169" max="7169" width="4.85546875" style="3" bestFit="1" customWidth="1"/>
    <col min="7170" max="7170" width="72.42578125" style="3" customWidth="1"/>
    <col min="7171" max="7171" width="13.5703125" style="3" bestFit="1" customWidth="1"/>
    <col min="7172" max="7172" width="7.28515625" style="3" bestFit="1" customWidth="1"/>
    <col min="7173" max="7173" width="9.140625" style="3" bestFit="1" customWidth="1"/>
    <col min="7174" max="7174" width="9.28515625" style="3" customWidth="1"/>
    <col min="7175" max="7175" width="10.7109375" style="3" bestFit="1" customWidth="1"/>
    <col min="7176" max="7176" width="12.7109375" style="3" bestFit="1" customWidth="1"/>
    <col min="7177" max="7178" width="0" style="3" hidden="1" customWidth="1"/>
    <col min="7179" max="7179" width="11.5703125" style="3" customWidth="1"/>
    <col min="7180" max="7180" width="12.85546875" style="3" customWidth="1"/>
    <col min="7181" max="7424" width="11.42578125" style="3"/>
    <col min="7425" max="7425" width="4.85546875" style="3" bestFit="1" customWidth="1"/>
    <col min="7426" max="7426" width="72.42578125" style="3" customWidth="1"/>
    <col min="7427" max="7427" width="13.5703125" style="3" bestFit="1" customWidth="1"/>
    <col min="7428" max="7428" width="7.28515625" style="3" bestFit="1" customWidth="1"/>
    <col min="7429" max="7429" width="9.140625" style="3" bestFit="1" customWidth="1"/>
    <col min="7430" max="7430" width="9.28515625" style="3" customWidth="1"/>
    <col min="7431" max="7431" width="10.7109375" style="3" bestFit="1" customWidth="1"/>
    <col min="7432" max="7432" width="12.7109375" style="3" bestFit="1" customWidth="1"/>
    <col min="7433" max="7434" width="0" style="3" hidden="1" customWidth="1"/>
    <col min="7435" max="7435" width="11.5703125" style="3" customWidth="1"/>
    <col min="7436" max="7436" width="12.85546875" style="3" customWidth="1"/>
    <col min="7437" max="7680" width="11.42578125" style="3"/>
    <col min="7681" max="7681" width="4.85546875" style="3" bestFit="1" customWidth="1"/>
    <col min="7682" max="7682" width="72.42578125" style="3" customWidth="1"/>
    <col min="7683" max="7683" width="13.5703125" style="3" bestFit="1" customWidth="1"/>
    <col min="7684" max="7684" width="7.28515625" style="3" bestFit="1" customWidth="1"/>
    <col min="7685" max="7685" width="9.140625" style="3" bestFit="1" customWidth="1"/>
    <col min="7686" max="7686" width="9.28515625" style="3" customWidth="1"/>
    <col min="7687" max="7687" width="10.7109375" style="3" bestFit="1" customWidth="1"/>
    <col min="7688" max="7688" width="12.7109375" style="3" bestFit="1" customWidth="1"/>
    <col min="7689" max="7690" width="0" style="3" hidden="1" customWidth="1"/>
    <col min="7691" max="7691" width="11.5703125" style="3" customWidth="1"/>
    <col min="7692" max="7692" width="12.85546875" style="3" customWidth="1"/>
    <col min="7693" max="7936" width="11.42578125" style="3"/>
    <col min="7937" max="7937" width="4.85546875" style="3" bestFit="1" customWidth="1"/>
    <col min="7938" max="7938" width="72.42578125" style="3" customWidth="1"/>
    <col min="7939" max="7939" width="13.5703125" style="3" bestFit="1" customWidth="1"/>
    <col min="7940" max="7940" width="7.28515625" style="3" bestFit="1" customWidth="1"/>
    <col min="7941" max="7941" width="9.140625" style="3" bestFit="1" customWidth="1"/>
    <col min="7942" max="7942" width="9.28515625" style="3" customWidth="1"/>
    <col min="7943" max="7943" width="10.7109375" style="3" bestFit="1" customWidth="1"/>
    <col min="7944" max="7944" width="12.7109375" style="3" bestFit="1" customWidth="1"/>
    <col min="7945" max="7946" width="0" style="3" hidden="1" customWidth="1"/>
    <col min="7947" max="7947" width="11.5703125" style="3" customWidth="1"/>
    <col min="7948" max="7948" width="12.85546875" style="3" customWidth="1"/>
    <col min="7949" max="8192" width="11.42578125" style="3"/>
    <col min="8193" max="8193" width="4.85546875" style="3" bestFit="1" customWidth="1"/>
    <col min="8194" max="8194" width="72.42578125" style="3" customWidth="1"/>
    <col min="8195" max="8195" width="13.5703125" style="3" bestFit="1" customWidth="1"/>
    <col min="8196" max="8196" width="7.28515625" style="3" bestFit="1" customWidth="1"/>
    <col min="8197" max="8197" width="9.140625" style="3" bestFit="1" customWidth="1"/>
    <col min="8198" max="8198" width="9.28515625" style="3" customWidth="1"/>
    <col min="8199" max="8199" width="10.7109375" style="3" bestFit="1" customWidth="1"/>
    <col min="8200" max="8200" width="12.7109375" style="3" bestFit="1" customWidth="1"/>
    <col min="8201" max="8202" width="0" style="3" hidden="1" customWidth="1"/>
    <col min="8203" max="8203" width="11.5703125" style="3" customWidth="1"/>
    <col min="8204" max="8204" width="12.85546875" style="3" customWidth="1"/>
    <col min="8205" max="8448" width="11.42578125" style="3"/>
    <col min="8449" max="8449" width="4.85546875" style="3" bestFit="1" customWidth="1"/>
    <col min="8450" max="8450" width="72.42578125" style="3" customWidth="1"/>
    <col min="8451" max="8451" width="13.5703125" style="3" bestFit="1" customWidth="1"/>
    <col min="8452" max="8452" width="7.28515625" style="3" bestFit="1" customWidth="1"/>
    <col min="8453" max="8453" width="9.140625" style="3" bestFit="1" customWidth="1"/>
    <col min="8454" max="8454" width="9.28515625" style="3" customWidth="1"/>
    <col min="8455" max="8455" width="10.7109375" style="3" bestFit="1" customWidth="1"/>
    <col min="8456" max="8456" width="12.7109375" style="3" bestFit="1" customWidth="1"/>
    <col min="8457" max="8458" width="0" style="3" hidden="1" customWidth="1"/>
    <col min="8459" max="8459" width="11.5703125" style="3" customWidth="1"/>
    <col min="8460" max="8460" width="12.85546875" style="3" customWidth="1"/>
    <col min="8461" max="8704" width="11.42578125" style="3"/>
    <col min="8705" max="8705" width="4.85546875" style="3" bestFit="1" customWidth="1"/>
    <col min="8706" max="8706" width="72.42578125" style="3" customWidth="1"/>
    <col min="8707" max="8707" width="13.5703125" style="3" bestFit="1" customWidth="1"/>
    <col min="8708" max="8708" width="7.28515625" style="3" bestFit="1" customWidth="1"/>
    <col min="8709" max="8709" width="9.140625" style="3" bestFit="1" customWidth="1"/>
    <col min="8710" max="8710" width="9.28515625" style="3" customWidth="1"/>
    <col min="8711" max="8711" width="10.7109375" style="3" bestFit="1" customWidth="1"/>
    <col min="8712" max="8712" width="12.7109375" style="3" bestFit="1" customWidth="1"/>
    <col min="8713" max="8714" width="0" style="3" hidden="1" customWidth="1"/>
    <col min="8715" max="8715" width="11.5703125" style="3" customWidth="1"/>
    <col min="8716" max="8716" width="12.85546875" style="3" customWidth="1"/>
    <col min="8717" max="8960" width="11.42578125" style="3"/>
    <col min="8961" max="8961" width="4.85546875" style="3" bestFit="1" customWidth="1"/>
    <col min="8962" max="8962" width="72.42578125" style="3" customWidth="1"/>
    <col min="8963" max="8963" width="13.5703125" style="3" bestFit="1" customWidth="1"/>
    <col min="8964" max="8964" width="7.28515625" style="3" bestFit="1" customWidth="1"/>
    <col min="8965" max="8965" width="9.140625" style="3" bestFit="1" customWidth="1"/>
    <col min="8966" max="8966" width="9.28515625" style="3" customWidth="1"/>
    <col min="8967" max="8967" width="10.7109375" style="3" bestFit="1" customWidth="1"/>
    <col min="8968" max="8968" width="12.7109375" style="3" bestFit="1" customWidth="1"/>
    <col min="8969" max="8970" width="0" style="3" hidden="1" customWidth="1"/>
    <col min="8971" max="8971" width="11.5703125" style="3" customWidth="1"/>
    <col min="8972" max="8972" width="12.85546875" style="3" customWidth="1"/>
    <col min="8973" max="9216" width="11.42578125" style="3"/>
    <col min="9217" max="9217" width="4.85546875" style="3" bestFit="1" customWidth="1"/>
    <col min="9218" max="9218" width="72.42578125" style="3" customWidth="1"/>
    <col min="9219" max="9219" width="13.5703125" style="3" bestFit="1" customWidth="1"/>
    <col min="9220" max="9220" width="7.28515625" style="3" bestFit="1" customWidth="1"/>
    <col min="9221" max="9221" width="9.140625" style="3" bestFit="1" customWidth="1"/>
    <col min="9222" max="9222" width="9.28515625" style="3" customWidth="1"/>
    <col min="9223" max="9223" width="10.7109375" style="3" bestFit="1" customWidth="1"/>
    <col min="9224" max="9224" width="12.7109375" style="3" bestFit="1" customWidth="1"/>
    <col min="9225" max="9226" width="0" style="3" hidden="1" customWidth="1"/>
    <col min="9227" max="9227" width="11.5703125" style="3" customWidth="1"/>
    <col min="9228" max="9228" width="12.85546875" style="3" customWidth="1"/>
    <col min="9229" max="9472" width="11.42578125" style="3"/>
    <col min="9473" max="9473" width="4.85546875" style="3" bestFit="1" customWidth="1"/>
    <col min="9474" max="9474" width="72.42578125" style="3" customWidth="1"/>
    <col min="9475" max="9475" width="13.5703125" style="3" bestFit="1" customWidth="1"/>
    <col min="9476" max="9476" width="7.28515625" style="3" bestFit="1" customWidth="1"/>
    <col min="9477" max="9477" width="9.140625" style="3" bestFit="1" customWidth="1"/>
    <col min="9478" max="9478" width="9.28515625" style="3" customWidth="1"/>
    <col min="9479" max="9479" width="10.7109375" style="3" bestFit="1" customWidth="1"/>
    <col min="9480" max="9480" width="12.7109375" style="3" bestFit="1" customWidth="1"/>
    <col min="9481" max="9482" width="0" style="3" hidden="1" customWidth="1"/>
    <col min="9483" max="9483" width="11.5703125" style="3" customWidth="1"/>
    <col min="9484" max="9484" width="12.85546875" style="3" customWidth="1"/>
    <col min="9485" max="9728" width="11.42578125" style="3"/>
    <col min="9729" max="9729" width="4.85546875" style="3" bestFit="1" customWidth="1"/>
    <col min="9730" max="9730" width="72.42578125" style="3" customWidth="1"/>
    <col min="9731" max="9731" width="13.5703125" style="3" bestFit="1" customWidth="1"/>
    <col min="9732" max="9732" width="7.28515625" style="3" bestFit="1" customWidth="1"/>
    <col min="9733" max="9733" width="9.140625" style="3" bestFit="1" customWidth="1"/>
    <col min="9734" max="9734" width="9.28515625" style="3" customWidth="1"/>
    <col min="9735" max="9735" width="10.7109375" style="3" bestFit="1" customWidth="1"/>
    <col min="9736" max="9736" width="12.7109375" style="3" bestFit="1" customWidth="1"/>
    <col min="9737" max="9738" width="0" style="3" hidden="1" customWidth="1"/>
    <col min="9739" max="9739" width="11.5703125" style="3" customWidth="1"/>
    <col min="9740" max="9740" width="12.85546875" style="3" customWidth="1"/>
    <col min="9741" max="9984" width="11.42578125" style="3"/>
    <col min="9985" max="9985" width="4.85546875" style="3" bestFit="1" customWidth="1"/>
    <col min="9986" max="9986" width="72.42578125" style="3" customWidth="1"/>
    <col min="9987" max="9987" width="13.5703125" style="3" bestFit="1" customWidth="1"/>
    <col min="9988" max="9988" width="7.28515625" style="3" bestFit="1" customWidth="1"/>
    <col min="9989" max="9989" width="9.140625" style="3" bestFit="1" customWidth="1"/>
    <col min="9990" max="9990" width="9.28515625" style="3" customWidth="1"/>
    <col min="9991" max="9991" width="10.7109375" style="3" bestFit="1" customWidth="1"/>
    <col min="9992" max="9992" width="12.7109375" style="3" bestFit="1" customWidth="1"/>
    <col min="9993" max="9994" width="0" style="3" hidden="1" customWidth="1"/>
    <col min="9995" max="9995" width="11.5703125" style="3" customWidth="1"/>
    <col min="9996" max="9996" width="12.85546875" style="3" customWidth="1"/>
    <col min="9997" max="10240" width="11.42578125" style="3"/>
    <col min="10241" max="10241" width="4.85546875" style="3" bestFit="1" customWidth="1"/>
    <col min="10242" max="10242" width="72.42578125" style="3" customWidth="1"/>
    <col min="10243" max="10243" width="13.5703125" style="3" bestFit="1" customWidth="1"/>
    <col min="10244" max="10244" width="7.28515625" style="3" bestFit="1" customWidth="1"/>
    <col min="10245" max="10245" width="9.140625" style="3" bestFit="1" customWidth="1"/>
    <col min="10246" max="10246" width="9.28515625" style="3" customWidth="1"/>
    <col min="10247" max="10247" width="10.7109375" style="3" bestFit="1" customWidth="1"/>
    <col min="10248" max="10248" width="12.7109375" style="3" bestFit="1" customWidth="1"/>
    <col min="10249" max="10250" width="0" style="3" hidden="1" customWidth="1"/>
    <col min="10251" max="10251" width="11.5703125" style="3" customWidth="1"/>
    <col min="10252" max="10252" width="12.85546875" style="3" customWidth="1"/>
    <col min="10253" max="10496" width="11.42578125" style="3"/>
    <col min="10497" max="10497" width="4.85546875" style="3" bestFit="1" customWidth="1"/>
    <col min="10498" max="10498" width="72.42578125" style="3" customWidth="1"/>
    <col min="10499" max="10499" width="13.5703125" style="3" bestFit="1" customWidth="1"/>
    <col min="10500" max="10500" width="7.28515625" style="3" bestFit="1" customWidth="1"/>
    <col min="10501" max="10501" width="9.140625" style="3" bestFit="1" customWidth="1"/>
    <col min="10502" max="10502" width="9.28515625" style="3" customWidth="1"/>
    <col min="10503" max="10503" width="10.7109375" style="3" bestFit="1" customWidth="1"/>
    <col min="10504" max="10504" width="12.7109375" style="3" bestFit="1" customWidth="1"/>
    <col min="10505" max="10506" width="0" style="3" hidden="1" customWidth="1"/>
    <col min="10507" max="10507" width="11.5703125" style="3" customWidth="1"/>
    <col min="10508" max="10508" width="12.85546875" style="3" customWidth="1"/>
    <col min="10509" max="10752" width="11.42578125" style="3"/>
    <col min="10753" max="10753" width="4.85546875" style="3" bestFit="1" customWidth="1"/>
    <col min="10754" max="10754" width="72.42578125" style="3" customWidth="1"/>
    <col min="10755" max="10755" width="13.5703125" style="3" bestFit="1" customWidth="1"/>
    <col min="10756" max="10756" width="7.28515625" style="3" bestFit="1" customWidth="1"/>
    <col min="10757" max="10757" width="9.140625" style="3" bestFit="1" customWidth="1"/>
    <col min="10758" max="10758" width="9.28515625" style="3" customWidth="1"/>
    <col min="10759" max="10759" width="10.7109375" style="3" bestFit="1" customWidth="1"/>
    <col min="10760" max="10760" width="12.7109375" style="3" bestFit="1" customWidth="1"/>
    <col min="10761" max="10762" width="0" style="3" hidden="1" customWidth="1"/>
    <col min="10763" max="10763" width="11.5703125" style="3" customWidth="1"/>
    <col min="10764" max="10764" width="12.85546875" style="3" customWidth="1"/>
    <col min="10765" max="11008" width="11.42578125" style="3"/>
    <col min="11009" max="11009" width="4.85546875" style="3" bestFit="1" customWidth="1"/>
    <col min="11010" max="11010" width="72.42578125" style="3" customWidth="1"/>
    <col min="11011" max="11011" width="13.5703125" style="3" bestFit="1" customWidth="1"/>
    <col min="11012" max="11012" width="7.28515625" style="3" bestFit="1" customWidth="1"/>
    <col min="11013" max="11013" width="9.140625" style="3" bestFit="1" customWidth="1"/>
    <col min="11014" max="11014" width="9.28515625" style="3" customWidth="1"/>
    <col min="11015" max="11015" width="10.7109375" style="3" bestFit="1" customWidth="1"/>
    <col min="11016" max="11016" width="12.7109375" style="3" bestFit="1" customWidth="1"/>
    <col min="11017" max="11018" width="0" style="3" hidden="1" customWidth="1"/>
    <col min="11019" max="11019" width="11.5703125" style="3" customWidth="1"/>
    <col min="11020" max="11020" width="12.85546875" style="3" customWidth="1"/>
    <col min="11021" max="11264" width="11.42578125" style="3"/>
    <col min="11265" max="11265" width="4.85546875" style="3" bestFit="1" customWidth="1"/>
    <col min="11266" max="11266" width="72.42578125" style="3" customWidth="1"/>
    <col min="11267" max="11267" width="13.5703125" style="3" bestFit="1" customWidth="1"/>
    <col min="11268" max="11268" width="7.28515625" style="3" bestFit="1" customWidth="1"/>
    <col min="11269" max="11269" width="9.140625" style="3" bestFit="1" customWidth="1"/>
    <col min="11270" max="11270" width="9.28515625" style="3" customWidth="1"/>
    <col min="11271" max="11271" width="10.7109375" style="3" bestFit="1" customWidth="1"/>
    <col min="11272" max="11272" width="12.7109375" style="3" bestFit="1" customWidth="1"/>
    <col min="11273" max="11274" width="0" style="3" hidden="1" customWidth="1"/>
    <col min="11275" max="11275" width="11.5703125" style="3" customWidth="1"/>
    <col min="11276" max="11276" width="12.85546875" style="3" customWidth="1"/>
    <col min="11277" max="11520" width="11.42578125" style="3"/>
    <col min="11521" max="11521" width="4.85546875" style="3" bestFit="1" customWidth="1"/>
    <col min="11522" max="11522" width="72.42578125" style="3" customWidth="1"/>
    <col min="11523" max="11523" width="13.5703125" style="3" bestFit="1" customWidth="1"/>
    <col min="11524" max="11524" width="7.28515625" style="3" bestFit="1" customWidth="1"/>
    <col min="11525" max="11525" width="9.140625" style="3" bestFit="1" customWidth="1"/>
    <col min="11526" max="11526" width="9.28515625" style="3" customWidth="1"/>
    <col min="11527" max="11527" width="10.7109375" style="3" bestFit="1" customWidth="1"/>
    <col min="11528" max="11528" width="12.7109375" style="3" bestFit="1" customWidth="1"/>
    <col min="11529" max="11530" width="0" style="3" hidden="1" customWidth="1"/>
    <col min="11531" max="11531" width="11.5703125" style="3" customWidth="1"/>
    <col min="11532" max="11532" width="12.85546875" style="3" customWidth="1"/>
    <col min="11533" max="11776" width="11.42578125" style="3"/>
    <col min="11777" max="11777" width="4.85546875" style="3" bestFit="1" customWidth="1"/>
    <col min="11778" max="11778" width="72.42578125" style="3" customWidth="1"/>
    <col min="11779" max="11779" width="13.5703125" style="3" bestFit="1" customWidth="1"/>
    <col min="11780" max="11780" width="7.28515625" style="3" bestFit="1" customWidth="1"/>
    <col min="11781" max="11781" width="9.140625" style="3" bestFit="1" customWidth="1"/>
    <col min="11782" max="11782" width="9.28515625" style="3" customWidth="1"/>
    <col min="11783" max="11783" width="10.7109375" style="3" bestFit="1" customWidth="1"/>
    <col min="11784" max="11784" width="12.7109375" style="3" bestFit="1" customWidth="1"/>
    <col min="11785" max="11786" width="0" style="3" hidden="1" customWidth="1"/>
    <col min="11787" max="11787" width="11.5703125" style="3" customWidth="1"/>
    <col min="11788" max="11788" width="12.85546875" style="3" customWidth="1"/>
    <col min="11789" max="12032" width="11.42578125" style="3"/>
    <col min="12033" max="12033" width="4.85546875" style="3" bestFit="1" customWidth="1"/>
    <col min="12034" max="12034" width="72.42578125" style="3" customWidth="1"/>
    <col min="12035" max="12035" width="13.5703125" style="3" bestFit="1" customWidth="1"/>
    <col min="12036" max="12036" width="7.28515625" style="3" bestFit="1" customWidth="1"/>
    <col min="12037" max="12037" width="9.140625" style="3" bestFit="1" customWidth="1"/>
    <col min="12038" max="12038" width="9.28515625" style="3" customWidth="1"/>
    <col min="12039" max="12039" width="10.7109375" style="3" bestFit="1" customWidth="1"/>
    <col min="12040" max="12040" width="12.7109375" style="3" bestFit="1" customWidth="1"/>
    <col min="12041" max="12042" width="0" style="3" hidden="1" customWidth="1"/>
    <col min="12043" max="12043" width="11.5703125" style="3" customWidth="1"/>
    <col min="12044" max="12044" width="12.85546875" style="3" customWidth="1"/>
    <col min="12045" max="12288" width="11.42578125" style="3"/>
    <col min="12289" max="12289" width="4.85546875" style="3" bestFit="1" customWidth="1"/>
    <col min="12290" max="12290" width="72.42578125" style="3" customWidth="1"/>
    <col min="12291" max="12291" width="13.5703125" style="3" bestFit="1" customWidth="1"/>
    <col min="12292" max="12292" width="7.28515625" style="3" bestFit="1" customWidth="1"/>
    <col min="12293" max="12293" width="9.140625" style="3" bestFit="1" customWidth="1"/>
    <col min="12294" max="12294" width="9.28515625" style="3" customWidth="1"/>
    <col min="12295" max="12295" width="10.7109375" style="3" bestFit="1" customWidth="1"/>
    <col min="12296" max="12296" width="12.7109375" style="3" bestFit="1" customWidth="1"/>
    <col min="12297" max="12298" width="0" style="3" hidden="1" customWidth="1"/>
    <col min="12299" max="12299" width="11.5703125" style="3" customWidth="1"/>
    <col min="12300" max="12300" width="12.85546875" style="3" customWidth="1"/>
    <col min="12301" max="12544" width="11.42578125" style="3"/>
    <col min="12545" max="12545" width="4.85546875" style="3" bestFit="1" customWidth="1"/>
    <col min="12546" max="12546" width="72.42578125" style="3" customWidth="1"/>
    <col min="12547" max="12547" width="13.5703125" style="3" bestFit="1" customWidth="1"/>
    <col min="12548" max="12548" width="7.28515625" style="3" bestFit="1" customWidth="1"/>
    <col min="12549" max="12549" width="9.140625" style="3" bestFit="1" customWidth="1"/>
    <col min="12550" max="12550" width="9.28515625" style="3" customWidth="1"/>
    <col min="12551" max="12551" width="10.7109375" style="3" bestFit="1" customWidth="1"/>
    <col min="12552" max="12552" width="12.7109375" style="3" bestFit="1" customWidth="1"/>
    <col min="12553" max="12554" width="0" style="3" hidden="1" customWidth="1"/>
    <col min="12555" max="12555" width="11.5703125" style="3" customWidth="1"/>
    <col min="12556" max="12556" width="12.85546875" style="3" customWidth="1"/>
    <col min="12557" max="12800" width="11.42578125" style="3"/>
    <col min="12801" max="12801" width="4.85546875" style="3" bestFit="1" customWidth="1"/>
    <col min="12802" max="12802" width="72.42578125" style="3" customWidth="1"/>
    <col min="12803" max="12803" width="13.5703125" style="3" bestFit="1" customWidth="1"/>
    <col min="12804" max="12804" width="7.28515625" style="3" bestFit="1" customWidth="1"/>
    <col min="12805" max="12805" width="9.140625" style="3" bestFit="1" customWidth="1"/>
    <col min="12806" max="12806" width="9.28515625" style="3" customWidth="1"/>
    <col min="12807" max="12807" width="10.7109375" style="3" bestFit="1" customWidth="1"/>
    <col min="12808" max="12808" width="12.7109375" style="3" bestFit="1" customWidth="1"/>
    <col min="12809" max="12810" width="0" style="3" hidden="1" customWidth="1"/>
    <col min="12811" max="12811" width="11.5703125" style="3" customWidth="1"/>
    <col min="12812" max="12812" width="12.85546875" style="3" customWidth="1"/>
    <col min="12813" max="13056" width="11.42578125" style="3"/>
    <col min="13057" max="13057" width="4.85546875" style="3" bestFit="1" customWidth="1"/>
    <col min="13058" max="13058" width="72.42578125" style="3" customWidth="1"/>
    <col min="13059" max="13059" width="13.5703125" style="3" bestFit="1" customWidth="1"/>
    <col min="13060" max="13060" width="7.28515625" style="3" bestFit="1" customWidth="1"/>
    <col min="13061" max="13061" width="9.140625" style="3" bestFit="1" customWidth="1"/>
    <col min="13062" max="13062" width="9.28515625" style="3" customWidth="1"/>
    <col min="13063" max="13063" width="10.7109375" style="3" bestFit="1" customWidth="1"/>
    <col min="13064" max="13064" width="12.7109375" style="3" bestFit="1" customWidth="1"/>
    <col min="13065" max="13066" width="0" style="3" hidden="1" customWidth="1"/>
    <col min="13067" max="13067" width="11.5703125" style="3" customWidth="1"/>
    <col min="13068" max="13068" width="12.85546875" style="3" customWidth="1"/>
    <col min="13069" max="13312" width="11.42578125" style="3"/>
    <col min="13313" max="13313" width="4.85546875" style="3" bestFit="1" customWidth="1"/>
    <col min="13314" max="13314" width="72.42578125" style="3" customWidth="1"/>
    <col min="13315" max="13315" width="13.5703125" style="3" bestFit="1" customWidth="1"/>
    <col min="13316" max="13316" width="7.28515625" style="3" bestFit="1" customWidth="1"/>
    <col min="13317" max="13317" width="9.140625" style="3" bestFit="1" customWidth="1"/>
    <col min="13318" max="13318" width="9.28515625" style="3" customWidth="1"/>
    <col min="13319" max="13319" width="10.7109375" style="3" bestFit="1" customWidth="1"/>
    <col min="13320" max="13320" width="12.7109375" style="3" bestFit="1" customWidth="1"/>
    <col min="13321" max="13322" width="0" style="3" hidden="1" customWidth="1"/>
    <col min="13323" max="13323" width="11.5703125" style="3" customWidth="1"/>
    <col min="13324" max="13324" width="12.85546875" style="3" customWidth="1"/>
    <col min="13325" max="13568" width="11.42578125" style="3"/>
    <col min="13569" max="13569" width="4.85546875" style="3" bestFit="1" customWidth="1"/>
    <col min="13570" max="13570" width="72.42578125" style="3" customWidth="1"/>
    <col min="13571" max="13571" width="13.5703125" style="3" bestFit="1" customWidth="1"/>
    <col min="13572" max="13572" width="7.28515625" style="3" bestFit="1" customWidth="1"/>
    <col min="13573" max="13573" width="9.140625" style="3" bestFit="1" customWidth="1"/>
    <col min="13574" max="13574" width="9.28515625" style="3" customWidth="1"/>
    <col min="13575" max="13575" width="10.7109375" style="3" bestFit="1" customWidth="1"/>
    <col min="13576" max="13576" width="12.7109375" style="3" bestFit="1" customWidth="1"/>
    <col min="13577" max="13578" width="0" style="3" hidden="1" customWidth="1"/>
    <col min="13579" max="13579" width="11.5703125" style="3" customWidth="1"/>
    <col min="13580" max="13580" width="12.85546875" style="3" customWidth="1"/>
    <col min="13581" max="13824" width="11.42578125" style="3"/>
    <col min="13825" max="13825" width="4.85546875" style="3" bestFit="1" customWidth="1"/>
    <col min="13826" max="13826" width="72.42578125" style="3" customWidth="1"/>
    <col min="13827" max="13827" width="13.5703125" style="3" bestFit="1" customWidth="1"/>
    <col min="13828" max="13828" width="7.28515625" style="3" bestFit="1" customWidth="1"/>
    <col min="13829" max="13829" width="9.140625" style="3" bestFit="1" customWidth="1"/>
    <col min="13830" max="13830" width="9.28515625" style="3" customWidth="1"/>
    <col min="13831" max="13831" width="10.7109375" style="3" bestFit="1" customWidth="1"/>
    <col min="13832" max="13832" width="12.7109375" style="3" bestFit="1" customWidth="1"/>
    <col min="13833" max="13834" width="0" style="3" hidden="1" customWidth="1"/>
    <col min="13835" max="13835" width="11.5703125" style="3" customWidth="1"/>
    <col min="13836" max="13836" width="12.85546875" style="3" customWidth="1"/>
    <col min="13837" max="14080" width="11.42578125" style="3"/>
    <col min="14081" max="14081" width="4.85546875" style="3" bestFit="1" customWidth="1"/>
    <col min="14082" max="14082" width="72.42578125" style="3" customWidth="1"/>
    <col min="14083" max="14083" width="13.5703125" style="3" bestFit="1" customWidth="1"/>
    <col min="14084" max="14084" width="7.28515625" style="3" bestFit="1" customWidth="1"/>
    <col min="14085" max="14085" width="9.140625" style="3" bestFit="1" customWidth="1"/>
    <col min="14086" max="14086" width="9.28515625" style="3" customWidth="1"/>
    <col min="14087" max="14087" width="10.7109375" style="3" bestFit="1" customWidth="1"/>
    <col min="14088" max="14088" width="12.7109375" style="3" bestFit="1" customWidth="1"/>
    <col min="14089" max="14090" width="0" style="3" hidden="1" customWidth="1"/>
    <col min="14091" max="14091" width="11.5703125" style="3" customWidth="1"/>
    <col min="14092" max="14092" width="12.85546875" style="3" customWidth="1"/>
    <col min="14093" max="14336" width="11.42578125" style="3"/>
    <col min="14337" max="14337" width="4.85546875" style="3" bestFit="1" customWidth="1"/>
    <col min="14338" max="14338" width="72.42578125" style="3" customWidth="1"/>
    <col min="14339" max="14339" width="13.5703125" style="3" bestFit="1" customWidth="1"/>
    <col min="14340" max="14340" width="7.28515625" style="3" bestFit="1" customWidth="1"/>
    <col min="14341" max="14341" width="9.140625" style="3" bestFit="1" customWidth="1"/>
    <col min="14342" max="14342" width="9.28515625" style="3" customWidth="1"/>
    <col min="14343" max="14343" width="10.7109375" style="3" bestFit="1" customWidth="1"/>
    <col min="14344" max="14344" width="12.7109375" style="3" bestFit="1" customWidth="1"/>
    <col min="14345" max="14346" width="0" style="3" hidden="1" customWidth="1"/>
    <col min="14347" max="14347" width="11.5703125" style="3" customWidth="1"/>
    <col min="14348" max="14348" width="12.85546875" style="3" customWidth="1"/>
    <col min="14349" max="14592" width="11.42578125" style="3"/>
    <col min="14593" max="14593" width="4.85546875" style="3" bestFit="1" customWidth="1"/>
    <col min="14594" max="14594" width="72.42578125" style="3" customWidth="1"/>
    <col min="14595" max="14595" width="13.5703125" style="3" bestFit="1" customWidth="1"/>
    <col min="14596" max="14596" width="7.28515625" style="3" bestFit="1" customWidth="1"/>
    <col min="14597" max="14597" width="9.140625" style="3" bestFit="1" customWidth="1"/>
    <col min="14598" max="14598" width="9.28515625" style="3" customWidth="1"/>
    <col min="14599" max="14599" width="10.7109375" style="3" bestFit="1" customWidth="1"/>
    <col min="14600" max="14600" width="12.7109375" style="3" bestFit="1" customWidth="1"/>
    <col min="14601" max="14602" width="0" style="3" hidden="1" customWidth="1"/>
    <col min="14603" max="14603" width="11.5703125" style="3" customWidth="1"/>
    <col min="14604" max="14604" width="12.85546875" style="3" customWidth="1"/>
    <col min="14605" max="14848" width="11.42578125" style="3"/>
    <col min="14849" max="14849" width="4.85546875" style="3" bestFit="1" customWidth="1"/>
    <col min="14850" max="14850" width="72.42578125" style="3" customWidth="1"/>
    <col min="14851" max="14851" width="13.5703125" style="3" bestFit="1" customWidth="1"/>
    <col min="14852" max="14852" width="7.28515625" style="3" bestFit="1" customWidth="1"/>
    <col min="14853" max="14853" width="9.140625" style="3" bestFit="1" customWidth="1"/>
    <col min="14854" max="14854" width="9.28515625" style="3" customWidth="1"/>
    <col min="14855" max="14855" width="10.7109375" style="3" bestFit="1" customWidth="1"/>
    <col min="14856" max="14856" width="12.7109375" style="3" bestFit="1" customWidth="1"/>
    <col min="14857" max="14858" width="0" style="3" hidden="1" customWidth="1"/>
    <col min="14859" max="14859" width="11.5703125" style="3" customWidth="1"/>
    <col min="14860" max="14860" width="12.85546875" style="3" customWidth="1"/>
    <col min="14861" max="15104" width="11.42578125" style="3"/>
    <col min="15105" max="15105" width="4.85546875" style="3" bestFit="1" customWidth="1"/>
    <col min="15106" max="15106" width="72.42578125" style="3" customWidth="1"/>
    <col min="15107" max="15107" width="13.5703125" style="3" bestFit="1" customWidth="1"/>
    <col min="15108" max="15108" width="7.28515625" style="3" bestFit="1" customWidth="1"/>
    <col min="15109" max="15109" width="9.140625" style="3" bestFit="1" customWidth="1"/>
    <col min="15110" max="15110" width="9.28515625" style="3" customWidth="1"/>
    <col min="15111" max="15111" width="10.7109375" style="3" bestFit="1" customWidth="1"/>
    <col min="15112" max="15112" width="12.7109375" style="3" bestFit="1" customWidth="1"/>
    <col min="15113" max="15114" width="0" style="3" hidden="1" customWidth="1"/>
    <col min="15115" max="15115" width="11.5703125" style="3" customWidth="1"/>
    <col min="15116" max="15116" width="12.85546875" style="3" customWidth="1"/>
    <col min="15117" max="15360" width="11.42578125" style="3"/>
    <col min="15361" max="15361" width="4.85546875" style="3" bestFit="1" customWidth="1"/>
    <col min="15362" max="15362" width="72.42578125" style="3" customWidth="1"/>
    <col min="15363" max="15363" width="13.5703125" style="3" bestFit="1" customWidth="1"/>
    <col min="15364" max="15364" width="7.28515625" style="3" bestFit="1" customWidth="1"/>
    <col min="15365" max="15365" width="9.140625" style="3" bestFit="1" customWidth="1"/>
    <col min="15366" max="15366" width="9.28515625" style="3" customWidth="1"/>
    <col min="15367" max="15367" width="10.7109375" style="3" bestFit="1" customWidth="1"/>
    <col min="15368" max="15368" width="12.7109375" style="3" bestFit="1" customWidth="1"/>
    <col min="15369" max="15370" width="0" style="3" hidden="1" customWidth="1"/>
    <col min="15371" max="15371" width="11.5703125" style="3" customWidth="1"/>
    <col min="15372" max="15372" width="12.85546875" style="3" customWidth="1"/>
    <col min="15373" max="15616" width="11.42578125" style="3"/>
    <col min="15617" max="15617" width="4.85546875" style="3" bestFit="1" customWidth="1"/>
    <col min="15618" max="15618" width="72.42578125" style="3" customWidth="1"/>
    <col min="15619" max="15619" width="13.5703125" style="3" bestFit="1" customWidth="1"/>
    <col min="15620" max="15620" width="7.28515625" style="3" bestFit="1" customWidth="1"/>
    <col min="15621" max="15621" width="9.140625" style="3" bestFit="1" customWidth="1"/>
    <col min="15622" max="15622" width="9.28515625" style="3" customWidth="1"/>
    <col min="15623" max="15623" width="10.7109375" style="3" bestFit="1" customWidth="1"/>
    <col min="15624" max="15624" width="12.7109375" style="3" bestFit="1" customWidth="1"/>
    <col min="15625" max="15626" width="0" style="3" hidden="1" customWidth="1"/>
    <col min="15627" max="15627" width="11.5703125" style="3" customWidth="1"/>
    <col min="15628" max="15628" width="12.85546875" style="3" customWidth="1"/>
    <col min="15629" max="15872" width="11.42578125" style="3"/>
    <col min="15873" max="15873" width="4.85546875" style="3" bestFit="1" customWidth="1"/>
    <col min="15874" max="15874" width="72.42578125" style="3" customWidth="1"/>
    <col min="15875" max="15875" width="13.5703125" style="3" bestFit="1" customWidth="1"/>
    <col min="15876" max="15876" width="7.28515625" style="3" bestFit="1" customWidth="1"/>
    <col min="15877" max="15877" width="9.140625" style="3" bestFit="1" customWidth="1"/>
    <col min="15878" max="15878" width="9.28515625" style="3" customWidth="1"/>
    <col min="15879" max="15879" width="10.7109375" style="3" bestFit="1" customWidth="1"/>
    <col min="15880" max="15880" width="12.7109375" style="3" bestFit="1" customWidth="1"/>
    <col min="15881" max="15882" width="0" style="3" hidden="1" customWidth="1"/>
    <col min="15883" max="15883" width="11.5703125" style="3" customWidth="1"/>
    <col min="15884" max="15884" width="12.85546875" style="3" customWidth="1"/>
    <col min="15885" max="16128" width="11.42578125" style="3"/>
    <col min="16129" max="16129" width="4.85546875" style="3" bestFit="1" customWidth="1"/>
    <col min="16130" max="16130" width="72.42578125" style="3" customWidth="1"/>
    <col min="16131" max="16131" width="13.5703125" style="3" bestFit="1" customWidth="1"/>
    <col min="16132" max="16132" width="7.28515625" style="3" bestFit="1" customWidth="1"/>
    <col min="16133" max="16133" width="9.140625" style="3" bestFit="1" customWidth="1"/>
    <col min="16134" max="16134" width="9.28515625" style="3" customWidth="1"/>
    <col min="16135" max="16135" width="10.7109375" style="3" bestFit="1" customWidth="1"/>
    <col min="16136" max="16136" width="12.7109375" style="3" bestFit="1" customWidth="1"/>
    <col min="16137" max="16138" width="0" style="3" hidden="1" customWidth="1"/>
    <col min="16139" max="16139" width="11.5703125" style="3" customWidth="1"/>
    <col min="16140" max="16140" width="12.85546875" style="3" customWidth="1"/>
    <col min="16141" max="16384" width="11.42578125" style="3"/>
  </cols>
  <sheetData>
    <row r="1" spans="1:11" ht="20.100000000000001" customHeight="1">
      <c r="A1" s="123" t="s">
        <v>8</v>
      </c>
      <c r="B1" s="124"/>
      <c r="C1" s="124"/>
      <c r="D1" s="124"/>
      <c r="E1" s="124"/>
      <c r="F1" s="124"/>
      <c r="G1" s="124"/>
      <c r="H1" s="125"/>
      <c r="I1" s="1"/>
      <c r="J1" s="2"/>
    </row>
    <row r="2" spans="1:11" ht="15.6" customHeight="1">
      <c r="A2" s="126" t="s">
        <v>9</v>
      </c>
      <c r="B2" s="127"/>
      <c r="C2" s="127"/>
      <c r="D2" s="127"/>
      <c r="E2" s="127"/>
      <c r="F2" s="127"/>
      <c r="G2" s="127"/>
      <c r="H2" s="128"/>
      <c r="I2" s="4"/>
    </row>
    <row r="3" spans="1:11" ht="15.6" customHeight="1">
      <c r="A3" s="126" t="s">
        <v>10</v>
      </c>
      <c r="B3" s="127"/>
      <c r="C3" s="127"/>
      <c r="D3" s="127"/>
      <c r="E3" s="127"/>
      <c r="F3" s="127"/>
      <c r="G3" s="127"/>
      <c r="H3" s="128"/>
      <c r="J3" s="5"/>
    </row>
    <row r="4" spans="1:11" ht="15.6" customHeight="1">
      <c r="A4" s="126" t="s">
        <v>11</v>
      </c>
      <c r="B4" s="127"/>
      <c r="C4" s="127"/>
      <c r="D4" s="127"/>
      <c r="E4" s="127"/>
      <c r="F4" s="127"/>
      <c r="G4" s="127"/>
      <c r="H4" s="128"/>
      <c r="J4" s="6"/>
    </row>
    <row r="5" spans="1:11" s="7" customFormat="1" ht="32.25" customHeight="1">
      <c r="A5" s="129" t="s">
        <v>98</v>
      </c>
      <c r="B5" s="130"/>
      <c r="C5" s="131" t="s">
        <v>12</v>
      </c>
      <c r="D5" s="131"/>
      <c r="E5" s="131"/>
      <c r="F5" s="131"/>
      <c r="G5" s="131" t="s">
        <v>135</v>
      </c>
      <c r="H5" s="132"/>
      <c r="J5" s="6"/>
    </row>
    <row r="6" spans="1:11" s="11" customFormat="1" ht="36">
      <c r="A6" s="8" t="s">
        <v>13</v>
      </c>
      <c r="B6" s="9" t="s">
        <v>95</v>
      </c>
      <c r="C6" s="9" t="s">
        <v>141</v>
      </c>
      <c r="D6" s="9" t="s">
        <v>2</v>
      </c>
      <c r="E6" s="9" t="s">
        <v>14</v>
      </c>
      <c r="F6" s="9" t="s">
        <v>133</v>
      </c>
      <c r="G6" s="9" t="s">
        <v>134</v>
      </c>
      <c r="H6" s="10" t="s">
        <v>15</v>
      </c>
      <c r="J6" s="12"/>
    </row>
    <row r="7" spans="1:11" s="11" customFormat="1" ht="15">
      <c r="A7" s="51" t="s">
        <v>16</v>
      </c>
      <c r="B7" s="49" t="s">
        <v>17</v>
      </c>
      <c r="C7" s="52"/>
      <c r="D7" s="53"/>
      <c r="E7" s="54"/>
      <c r="F7" s="54"/>
      <c r="G7" s="54"/>
      <c r="H7" s="55">
        <f>SUM(H8:H13)</f>
        <v>0</v>
      </c>
      <c r="J7" s="4"/>
    </row>
    <row r="8" spans="1:11" s="11" customFormat="1" ht="15">
      <c r="A8" s="56" t="s">
        <v>18</v>
      </c>
      <c r="B8" s="57" t="s">
        <v>136</v>
      </c>
      <c r="C8" s="58" t="s">
        <v>19</v>
      </c>
      <c r="D8" s="59" t="s">
        <v>4</v>
      </c>
      <c r="E8" s="60">
        <v>4.5</v>
      </c>
      <c r="F8" s="61"/>
      <c r="G8" s="62">
        <f t="shared" ref="G8:G13" si="0">ROUND(F8*1.2695,2)</f>
        <v>0</v>
      </c>
      <c r="H8" s="63">
        <f>ROUND(G8*E8,2)</f>
        <v>0</v>
      </c>
      <c r="I8" s="13"/>
      <c r="J8" s="4"/>
    </row>
    <row r="9" spans="1:11" s="11" customFormat="1" ht="30">
      <c r="A9" s="56" t="s">
        <v>20</v>
      </c>
      <c r="B9" s="64" t="s">
        <v>96</v>
      </c>
      <c r="C9" s="65">
        <v>85424</v>
      </c>
      <c r="D9" s="66" t="s">
        <v>4</v>
      </c>
      <c r="E9" s="60">
        <v>194.72399999999996</v>
      </c>
      <c r="F9" s="61"/>
      <c r="G9" s="62">
        <f t="shared" si="0"/>
        <v>0</v>
      </c>
      <c r="H9" s="63">
        <f t="shared" ref="H9:H13" si="1">ROUND(G9*E9,2)</f>
        <v>0</v>
      </c>
      <c r="I9" s="13"/>
      <c r="J9" s="4"/>
    </row>
    <row r="10" spans="1:11" s="11" customFormat="1" ht="15">
      <c r="A10" s="56" t="s">
        <v>21</v>
      </c>
      <c r="B10" s="57" t="s">
        <v>22</v>
      </c>
      <c r="C10" s="65" t="s">
        <v>23</v>
      </c>
      <c r="D10" s="66" t="s">
        <v>3</v>
      </c>
      <c r="E10" s="60">
        <v>96.02</v>
      </c>
      <c r="F10" s="61"/>
      <c r="G10" s="62">
        <f t="shared" si="0"/>
        <v>0</v>
      </c>
      <c r="H10" s="63">
        <f t="shared" si="1"/>
        <v>0</v>
      </c>
      <c r="I10" s="13"/>
      <c r="J10" s="4"/>
    </row>
    <row r="11" spans="1:11" s="11" customFormat="1" ht="15">
      <c r="A11" s="56" t="s">
        <v>24</v>
      </c>
      <c r="B11" s="57" t="s">
        <v>25</v>
      </c>
      <c r="C11" s="65" t="s">
        <v>137</v>
      </c>
      <c r="D11" s="66" t="s">
        <v>4</v>
      </c>
      <c r="E11" s="60">
        <v>451.43</v>
      </c>
      <c r="F11" s="61"/>
      <c r="G11" s="62">
        <f t="shared" si="0"/>
        <v>0</v>
      </c>
      <c r="H11" s="63">
        <f t="shared" si="1"/>
        <v>0</v>
      </c>
      <c r="I11" s="13"/>
      <c r="J11" s="4"/>
    </row>
    <row r="12" spans="1:11" s="11" customFormat="1" ht="15">
      <c r="A12" s="56" t="s">
        <v>26</v>
      </c>
      <c r="B12" s="57" t="s">
        <v>140</v>
      </c>
      <c r="C12" s="58">
        <v>90777</v>
      </c>
      <c r="D12" s="66" t="s">
        <v>139</v>
      </c>
      <c r="E12" s="60">
        <v>10</v>
      </c>
      <c r="F12" s="61"/>
      <c r="G12" s="62">
        <f t="shared" si="0"/>
        <v>0</v>
      </c>
      <c r="H12" s="63">
        <f t="shared" si="1"/>
        <v>0</v>
      </c>
      <c r="I12" s="13"/>
      <c r="K12" s="14"/>
    </row>
    <row r="13" spans="1:11" s="11" customFormat="1" ht="15">
      <c r="A13" s="56" t="s">
        <v>27</v>
      </c>
      <c r="B13" s="57" t="s">
        <v>86</v>
      </c>
      <c r="C13" s="58">
        <v>90776</v>
      </c>
      <c r="D13" s="66" t="s">
        <v>139</v>
      </c>
      <c r="E13" s="60">
        <v>352</v>
      </c>
      <c r="F13" s="67"/>
      <c r="G13" s="62">
        <f t="shared" si="0"/>
        <v>0</v>
      </c>
      <c r="H13" s="63">
        <f t="shared" si="1"/>
        <v>0</v>
      </c>
      <c r="I13" s="13"/>
      <c r="K13" s="4"/>
    </row>
    <row r="14" spans="1:11" s="11" customFormat="1" ht="15">
      <c r="A14" s="56"/>
      <c r="B14" s="49"/>
      <c r="C14" s="65"/>
      <c r="D14" s="59"/>
      <c r="E14" s="61"/>
      <c r="F14" s="61"/>
      <c r="G14" s="68"/>
      <c r="H14" s="55"/>
      <c r="I14" s="15"/>
      <c r="J14" s="4"/>
    </row>
    <row r="15" spans="1:11" s="11" customFormat="1" ht="15">
      <c r="A15" s="51" t="s">
        <v>28</v>
      </c>
      <c r="B15" s="50" t="s">
        <v>29</v>
      </c>
      <c r="C15" s="65"/>
      <c r="D15" s="60"/>
      <c r="E15" s="60"/>
      <c r="F15" s="69"/>
      <c r="G15" s="68"/>
      <c r="H15" s="55">
        <f>SUM(H16:H30)</f>
        <v>0</v>
      </c>
      <c r="I15" s="16"/>
      <c r="J15" s="4"/>
    </row>
    <row r="16" spans="1:11" s="11" customFormat="1" ht="15" customHeight="1">
      <c r="A16" s="56" t="s">
        <v>30</v>
      </c>
      <c r="B16" s="64" t="s">
        <v>143</v>
      </c>
      <c r="C16" s="58">
        <v>85366</v>
      </c>
      <c r="D16" s="59" t="s">
        <v>4</v>
      </c>
      <c r="E16" s="60">
        <v>549.52</v>
      </c>
      <c r="F16" s="70"/>
      <c r="G16" s="62">
        <f t="shared" ref="G16:G30" si="2">ROUND(F16*1.2695,2)</f>
        <v>0</v>
      </c>
      <c r="H16" s="63">
        <f t="shared" ref="H16:H30" si="3">ROUND(G16*E16,2)</f>
        <v>0</v>
      </c>
      <c r="I16" s="13"/>
      <c r="J16" s="4"/>
    </row>
    <row r="17" spans="1:10" s="11" customFormat="1" ht="15">
      <c r="A17" s="56" t="s">
        <v>31</v>
      </c>
      <c r="B17" s="57" t="s">
        <v>122</v>
      </c>
      <c r="C17" s="58" t="s">
        <v>32</v>
      </c>
      <c r="D17" s="59" t="s">
        <v>4</v>
      </c>
      <c r="E17" s="60">
        <v>100.22</v>
      </c>
      <c r="F17" s="70"/>
      <c r="G17" s="62">
        <f t="shared" si="2"/>
        <v>0</v>
      </c>
      <c r="H17" s="63">
        <f t="shared" si="3"/>
        <v>0</v>
      </c>
      <c r="I17" s="13"/>
      <c r="J17" s="4"/>
    </row>
    <row r="18" spans="1:10" s="11" customFormat="1" ht="15">
      <c r="A18" s="56" t="s">
        <v>33</v>
      </c>
      <c r="B18" s="57" t="s">
        <v>118</v>
      </c>
      <c r="C18" s="58">
        <v>85335</v>
      </c>
      <c r="D18" s="59" t="s">
        <v>3</v>
      </c>
      <c r="E18" s="60">
        <v>162.26999999999998</v>
      </c>
      <c r="F18" s="70"/>
      <c r="G18" s="62">
        <f t="shared" si="2"/>
        <v>0</v>
      </c>
      <c r="H18" s="63">
        <f t="shared" si="3"/>
        <v>0</v>
      </c>
      <c r="I18" s="13"/>
      <c r="J18" s="4"/>
    </row>
    <row r="19" spans="1:10" s="18" customFormat="1" ht="15">
      <c r="A19" s="56" t="s">
        <v>34</v>
      </c>
      <c r="B19" s="57" t="s">
        <v>36</v>
      </c>
      <c r="C19" s="71" t="s">
        <v>37</v>
      </c>
      <c r="D19" s="59" t="s">
        <v>4</v>
      </c>
      <c r="E19" s="60">
        <v>401.67999999999995</v>
      </c>
      <c r="F19" s="70"/>
      <c r="G19" s="62">
        <f t="shared" si="2"/>
        <v>0</v>
      </c>
      <c r="H19" s="63">
        <f t="shared" si="3"/>
        <v>0</v>
      </c>
      <c r="I19" s="13"/>
      <c r="J19" s="17"/>
    </row>
    <row r="20" spans="1:10" s="18" customFormat="1" ht="15">
      <c r="A20" s="56" t="s">
        <v>35</v>
      </c>
      <c r="B20" s="57" t="s">
        <v>90</v>
      </c>
      <c r="C20" s="71" t="s">
        <v>39</v>
      </c>
      <c r="D20" s="59" t="s">
        <v>4</v>
      </c>
      <c r="E20" s="60">
        <v>75.947999999999993</v>
      </c>
      <c r="F20" s="70"/>
      <c r="G20" s="62">
        <f t="shared" si="2"/>
        <v>0</v>
      </c>
      <c r="H20" s="63">
        <f t="shared" si="3"/>
        <v>0</v>
      </c>
      <c r="I20" s="13"/>
      <c r="J20" s="17"/>
    </row>
    <row r="21" spans="1:10" s="18" customFormat="1" ht="15">
      <c r="A21" s="56" t="s">
        <v>38</v>
      </c>
      <c r="B21" s="57" t="s">
        <v>1</v>
      </c>
      <c r="C21" s="72" t="s">
        <v>85</v>
      </c>
      <c r="D21" s="59" t="s">
        <v>6</v>
      </c>
      <c r="E21" s="60">
        <v>3</v>
      </c>
      <c r="F21" s="70"/>
      <c r="G21" s="62">
        <f t="shared" si="2"/>
        <v>0</v>
      </c>
      <c r="H21" s="63">
        <f t="shared" si="3"/>
        <v>0</v>
      </c>
      <c r="I21" s="13"/>
      <c r="J21" s="17"/>
    </row>
    <row r="22" spans="1:10" s="18" customFormat="1" ht="15">
      <c r="A22" s="56" t="s">
        <v>40</v>
      </c>
      <c r="B22" s="57" t="s">
        <v>129</v>
      </c>
      <c r="C22" s="72">
        <v>88316</v>
      </c>
      <c r="D22" s="59" t="s">
        <v>6</v>
      </c>
      <c r="E22" s="60">
        <v>1</v>
      </c>
      <c r="F22" s="70"/>
      <c r="G22" s="62">
        <f t="shared" si="2"/>
        <v>0</v>
      </c>
      <c r="H22" s="63">
        <f t="shared" si="3"/>
        <v>0</v>
      </c>
      <c r="I22" s="13"/>
      <c r="J22" s="17"/>
    </row>
    <row r="23" spans="1:10" s="18" customFormat="1" ht="30">
      <c r="A23" s="56" t="s">
        <v>41</v>
      </c>
      <c r="B23" s="57" t="s">
        <v>83</v>
      </c>
      <c r="C23" s="120" t="s">
        <v>142</v>
      </c>
      <c r="D23" s="59" t="s">
        <v>6</v>
      </c>
      <c r="E23" s="60">
        <v>1</v>
      </c>
      <c r="F23" s="70"/>
      <c r="G23" s="62">
        <f t="shared" si="2"/>
        <v>0</v>
      </c>
      <c r="H23" s="63">
        <f t="shared" si="3"/>
        <v>0</v>
      </c>
      <c r="I23" s="13"/>
      <c r="J23" s="17"/>
    </row>
    <row r="24" spans="1:10" s="18" customFormat="1" ht="30">
      <c r="A24" s="56" t="s">
        <v>42</v>
      </c>
      <c r="B24" s="57" t="s">
        <v>43</v>
      </c>
      <c r="C24" s="120" t="s">
        <v>142</v>
      </c>
      <c r="D24" s="59" t="s">
        <v>6</v>
      </c>
      <c r="E24" s="60">
        <v>1</v>
      </c>
      <c r="F24" s="70"/>
      <c r="G24" s="62">
        <f t="shared" si="2"/>
        <v>0</v>
      </c>
      <c r="H24" s="63">
        <f t="shared" si="3"/>
        <v>0</v>
      </c>
      <c r="I24" s="13"/>
      <c r="J24" s="17"/>
    </row>
    <row r="25" spans="1:10" s="18" customFormat="1" ht="15">
      <c r="A25" s="56" t="s">
        <v>44</v>
      </c>
      <c r="B25" s="119" t="s">
        <v>124</v>
      </c>
      <c r="C25" s="72" t="s">
        <v>126</v>
      </c>
      <c r="D25" s="59" t="s">
        <v>5</v>
      </c>
      <c r="E25" s="60">
        <v>6.6171875</v>
      </c>
      <c r="F25" s="70"/>
      <c r="G25" s="62">
        <f t="shared" si="2"/>
        <v>0</v>
      </c>
      <c r="H25" s="63">
        <f t="shared" si="3"/>
        <v>0</v>
      </c>
      <c r="I25" s="13"/>
      <c r="J25" s="17"/>
    </row>
    <row r="26" spans="1:10" s="18" customFormat="1" ht="15">
      <c r="A26" s="56" t="s">
        <v>46</v>
      </c>
      <c r="B26" s="119" t="s">
        <v>127</v>
      </c>
      <c r="C26" s="72">
        <v>84152</v>
      </c>
      <c r="D26" s="59" t="s">
        <v>5</v>
      </c>
      <c r="E26" s="60">
        <v>1.1343749999999999</v>
      </c>
      <c r="F26" s="70"/>
      <c r="G26" s="62">
        <f t="shared" si="2"/>
        <v>0</v>
      </c>
      <c r="H26" s="63">
        <f t="shared" si="3"/>
        <v>0</v>
      </c>
      <c r="I26" s="13"/>
      <c r="J26" s="17"/>
    </row>
    <row r="27" spans="1:10" s="18" customFormat="1" ht="30">
      <c r="A27" s="56" t="s">
        <v>48</v>
      </c>
      <c r="B27" s="89" t="s">
        <v>45</v>
      </c>
      <c r="C27" s="58">
        <v>3061</v>
      </c>
      <c r="D27" s="59" t="s">
        <v>5</v>
      </c>
      <c r="E27" s="61">
        <v>110.20349999999999</v>
      </c>
      <c r="F27" s="61"/>
      <c r="G27" s="62">
        <f t="shared" si="2"/>
        <v>0</v>
      </c>
      <c r="H27" s="63">
        <f t="shared" si="3"/>
        <v>0</v>
      </c>
      <c r="I27" s="13"/>
      <c r="J27" s="17"/>
    </row>
    <row r="28" spans="1:10" s="18" customFormat="1" ht="30">
      <c r="A28" s="56" t="s">
        <v>81</v>
      </c>
      <c r="B28" s="89" t="s">
        <v>80</v>
      </c>
      <c r="C28" s="58">
        <v>72898</v>
      </c>
      <c r="D28" s="59" t="s">
        <v>5</v>
      </c>
      <c r="E28" s="61">
        <v>229.80295000000001</v>
      </c>
      <c r="F28" s="61"/>
      <c r="G28" s="62">
        <f t="shared" si="2"/>
        <v>0</v>
      </c>
      <c r="H28" s="63">
        <f t="shared" si="3"/>
        <v>0</v>
      </c>
      <c r="I28" s="13"/>
      <c r="J28" s="17"/>
    </row>
    <row r="29" spans="1:10" s="18" customFormat="1" ht="30">
      <c r="A29" s="56" t="s">
        <v>125</v>
      </c>
      <c r="B29" s="64" t="s">
        <v>47</v>
      </c>
      <c r="C29" s="58">
        <v>72897</v>
      </c>
      <c r="D29" s="59" t="s">
        <v>5</v>
      </c>
      <c r="E29" s="60">
        <v>23.699783249999996</v>
      </c>
      <c r="F29" s="70"/>
      <c r="G29" s="62">
        <f t="shared" si="2"/>
        <v>0</v>
      </c>
      <c r="H29" s="63">
        <f t="shared" si="3"/>
        <v>0</v>
      </c>
      <c r="I29" s="13"/>
      <c r="J29" s="17"/>
    </row>
    <row r="30" spans="1:10" s="18" customFormat="1" ht="15">
      <c r="A30" s="56" t="s">
        <v>128</v>
      </c>
      <c r="B30" s="57" t="s">
        <v>130</v>
      </c>
      <c r="C30" s="58">
        <v>83444</v>
      </c>
      <c r="D30" s="66" t="s">
        <v>49</v>
      </c>
      <c r="E30" s="60">
        <v>11863.927916100001</v>
      </c>
      <c r="F30" s="70"/>
      <c r="G30" s="62">
        <f t="shared" si="2"/>
        <v>0</v>
      </c>
      <c r="H30" s="63">
        <f t="shared" si="3"/>
        <v>0</v>
      </c>
      <c r="I30" s="13"/>
      <c r="J30" s="17"/>
    </row>
    <row r="31" spans="1:10" s="11" customFormat="1" ht="15">
      <c r="A31" s="56"/>
      <c r="B31" s="49"/>
      <c r="C31" s="65"/>
      <c r="D31" s="59"/>
      <c r="E31" s="61"/>
      <c r="F31" s="61"/>
      <c r="G31" s="68"/>
      <c r="H31" s="73"/>
      <c r="I31" s="15"/>
      <c r="J31" s="4"/>
    </row>
    <row r="32" spans="1:10" s="11" customFormat="1" ht="15">
      <c r="A32" s="51" t="s">
        <v>50</v>
      </c>
      <c r="B32" s="49" t="s">
        <v>51</v>
      </c>
      <c r="C32" s="65"/>
      <c r="D32" s="59"/>
      <c r="E32" s="61"/>
      <c r="F32" s="61"/>
      <c r="G32" s="68"/>
      <c r="H32" s="55">
        <f>SUM(H33:H36)</f>
        <v>0</v>
      </c>
      <c r="I32" s="15"/>
      <c r="J32" s="4"/>
    </row>
    <row r="33" spans="1:10" s="11" customFormat="1" ht="15">
      <c r="A33" s="56" t="s">
        <v>52</v>
      </c>
      <c r="B33" s="57" t="s">
        <v>88</v>
      </c>
      <c r="C33" s="58">
        <v>5622</v>
      </c>
      <c r="D33" s="59" t="s">
        <v>4</v>
      </c>
      <c r="E33" s="61">
        <v>451.43</v>
      </c>
      <c r="F33" s="61"/>
      <c r="G33" s="62">
        <f>ROUND(F33*1.2695,2)</f>
        <v>0</v>
      </c>
      <c r="H33" s="63">
        <f t="shared" ref="H33:H36" si="4">ROUND(G33*E33,2)</f>
        <v>0</v>
      </c>
      <c r="I33" s="19"/>
      <c r="J33" s="4"/>
    </row>
    <row r="34" spans="1:10" s="11" customFormat="1" ht="15">
      <c r="A34" s="56" t="s">
        <v>53</v>
      </c>
      <c r="B34" s="57" t="s">
        <v>87</v>
      </c>
      <c r="C34" s="58" t="s">
        <v>89</v>
      </c>
      <c r="D34" s="59" t="s">
        <v>4</v>
      </c>
      <c r="E34" s="61">
        <v>451.43</v>
      </c>
      <c r="F34" s="61"/>
      <c r="G34" s="62">
        <f>ROUND(F34*1.2695,2)</f>
        <v>0</v>
      </c>
      <c r="H34" s="63">
        <f t="shared" si="4"/>
        <v>0</v>
      </c>
      <c r="I34" s="19"/>
      <c r="J34" s="4"/>
    </row>
    <row r="35" spans="1:10" s="11" customFormat="1" ht="15">
      <c r="A35" s="56" t="s">
        <v>55</v>
      </c>
      <c r="B35" s="57" t="s">
        <v>54</v>
      </c>
      <c r="C35" s="58">
        <v>73675</v>
      </c>
      <c r="D35" s="59" t="s">
        <v>4</v>
      </c>
      <c r="E35" s="61">
        <v>451.43</v>
      </c>
      <c r="F35" s="61"/>
      <c r="G35" s="62">
        <f>ROUND(F35*1.2695,2)</f>
        <v>0</v>
      </c>
      <c r="H35" s="63">
        <f t="shared" si="4"/>
        <v>0</v>
      </c>
      <c r="I35" s="19"/>
      <c r="J35" s="4"/>
    </row>
    <row r="36" spans="1:10" s="11" customFormat="1" ht="15">
      <c r="A36" s="56" t="s">
        <v>58</v>
      </c>
      <c r="B36" s="74" t="s">
        <v>56</v>
      </c>
      <c r="C36" s="58" t="s">
        <v>57</v>
      </c>
      <c r="D36" s="59" t="s">
        <v>3</v>
      </c>
      <c r="E36" s="61">
        <v>225.95</v>
      </c>
      <c r="F36" s="61"/>
      <c r="G36" s="62">
        <f>ROUND(F36*1.2695,2)</f>
        <v>0</v>
      </c>
      <c r="H36" s="63">
        <f t="shared" si="4"/>
        <v>0</v>
      </c>
      <c r="I36" s="19"/>
      <c r="J36" s="4"/>
    </row>
    <row r="37" spans="1:10" s="11" customFormat="1" ht="15">
      <c r="A37" s="56"/>
      <c r="B37" s="49"/>
      <c r="C37" s="65"/>
      <c r="D37" s="59"/>
      <c r="E37" s="61"/>
      <c r="F37" s="61"/>
      <c r="G37" s="68"/>
      <c r="H37" s="55"/>
      <c r="I37" s="15"/>
      <c r="J37" s="4"/>
    </row>
    <row r="38" spans="1:10" s="11" customFormat="1" ht="15">
      <c r="A38" s="51">
        <v>4</v>
      </c>
      <c r="B38" s="49" t="s">
        <v>59</v>
      </c>
      <c r="C38" s="65"/>
      <c r="D38" s="59"/>
      <c r="E38" s="61"/>
      <c r="F38" s="61"/>
      <c r="G38" s="68"/>
      <c r="H38" s="55">
        <f>SUM(H39:H48)</f>
        <v>0</v>
      </c>
      <c r="I38" s="15"/>
      <c r="J38" s="4"/>
    </row>
    <row r="39" spans="1:10" s="11" customFormat="1" ht="15">
      <c r="A39" s="56" t="s">
        <v>60</v>
      </c>
      <c r="B39" s="75" t="s">
        <v>61</v>
      </c>
      <c r="C39" s="58">
        <v>72961</v>
      </c>
      <c r="D39" s="65" t="s">
        <v>4</v>
      </c>
      <c r="E39" s="76">
        <v>187.64</v>
      </c>
      <c r="F39" s="76"/>
      <c r="G39" s="62">
        <f t="shared" ref="G39:G47" si="5">ROUND(F39*1.2695,2)</f>
        <v>0</v>
      </c>
      <c r="H39" s="63">
        <f t="shared" ref="H39:H47" si="6">ROUND(G39*E39,2)</f>
        <v>0</v>
      </c>
      <c r="I39" s="20"/>
      <c r="J39" s="4"/>
    </row>
    <row r="40" spans="1:10" s="11" customFormat="1" ht="15">
      <c r="A40" s="56" t="s">
        <v>62</v>
      </c>
      <c r="B40" s="75" t="s">
        <v>63</v>
      </c>
      <c r="C40" s="58">
        <v>73710</v>
      </c>
      <c r="D40" s="65" t="s">
        <v>5</v>
      </c>
      <c r="E40" s="76">
        <v>100.18499999999999</v>
      </c>
      <c r="F40" s="76"/>
      <c r="G40" s="62">
        <f t="shared" si="5"/>
        <v>0</v>
      </c>
      <c r="H40" s="63">
        <f t="shared" si="6"/>
        <v>0</v>
      </c>
      <c r="I40" s="21"/>
      <c r="J40" s="4"/>
    </row>
    <row r="41" spans="1:10" s="11" customFormat="1" ht="15">
      <c r="A41" s="56" t="s">
        <v>64</v>
      </c>
      <c r="B41" s="75" t="s">
        <v>65</v>
      </c>
      <c r="C41" s="58">
        <v>72945</v>
      </c>
      <c r="D41" s="65" t="s">
        <v>4</v>
      </c>
      <c r="E41" s="76">
        <v>549.52</v>
      </c>
      <c r="F41" s="76"/>
      <c r="G41" s="62">
        <f t="shared" si="5"/>
        <v>0</v>
      </c>
      <c r="H41" s="63">
        <f t="shared" si="6"/>
        <v>0</v>
      </c>
      <c r="I41" s="21"/>
      <c r="J41" s="4"/>
    </row>
    <row r="42" spans="1:10" s="11" customFormat="1" ht="15">
      <c r="A42" s="56" t="s">
        <v>66</v>
      </c>
      <c r="B42" s="75" t="s">
        <v>67</v>
      </c>
      <c r="C42" s="58">
        <v>72943</v>
      </c>
      <c r="D42" s="65" t="s">
        <v>4</v>
      </c>
      <c r="E42" s="76">
        <v>1099.04</v>
      </c>
      <c r="F42" s="76"/>
      <c r="G42" s="62">
        <f t="shared" si="5"/>
        <v>0</v>
      </c>
      <c r="H42" s="63">
        <f t="shared" si="6"/>
        <v>0</v>
      </c>
      <c r="I42" s="21"/>
      <c r="J42" s="4"/>
    </row>
    <row r="43" spans="1:10" s="11" customFormat="1" ht="30">
      <c r="A43" s="56" t="s">
        <v>68</v>
      </c>
      <c r="B43" s="77" t="s">
        <v>84</v>
      </c>
      <c r="C43" s="58">
        <v>72965</v>
      </c>
      <c r="D43" s="59" t="s">
        <v>69</v>
      </c>
      <c r="E43" s="61">
        <v>65.942399999999992</v>
      </c>
      <c r="F43" s="61"/>
      <c r="G43" s="62">
        <f t="shared" si="5"/>
        <v>0</v>
      </c>
      <c r="H43" s="63">
        <f t="shared" si="6"/>
        <v>0</v>
      </c>
      <c r="I43" s="19"/>
      <c r="J43" s="4"/>
    </row>
    <row r="44" spans="1:10" s="11" customFormat="1" ht="15">
      <c r="A44" s="56" t="s">
        <v>70</v>
      </c>
      <c r="B44" s="74" t="s">
        <v>131</v>
      </c>
      <c r="C44" s="71">
        <v>72881</v>
      </c>
      <c r="D44" s="71" t="s">
        <v>7</v>
      </c>
      <c r="E44" s="61">
        <v>571.05449999999996</v>
      </c>
      <c r="F44" s="61"/>
      <c r="G44" s="62">
        <f t="shared" si="5"/>
        <v>0</v>
      </c>
      <c r="H44" s="63">
        <f t="shared" si="6"/>
        <v>0</v>
      </c>
      <c r="I44" s="19"/>
      <c r="J44" s="4"/>
    </row>
    <row r="45" spans="1:10" s="11" customFormat="1" ht="30">
      <c r="A45" s="56" t="s">
        <v>71</v>
      </c>
      <c r="B45" s="78" t="s">
        <v>121</v>
      </c>
      <c r="C45" s="71">
        <v>72843</v>
      </c>
      <c r="D45" s="79" t="s">
        <v>49</v>
      </c>
      <c r="E45" s="61">
        <v>1768.0036672000003</v>
      </c>
      <c r="F45" s="61"/>
      <c r="G45" s="62">
        <f t="shared" si="5"/>
        <v>0</v>
      </c>
      <c r="H45" s="63">
        <f t="shared" si="6"/>
        <v>0</v>
      </c>
      <c r="I45" s="19"/>
      <c r="J45" s="4"/>
    </row>
    <row r="46" spans="1:10" s="11" customFormat="1" ht="30">
      <c r="A46" s="56" t="s">
        <v>72</v>
      </c>
      <c r="B46" s="80" t="s">
        <v>120</v>
      </c>
      <c r="C46" s="71">
        <v>72881</v>
      </c>
      <c r="D46" s="79" t="s">
        <v>7</v>
      </c>
      <c r="E46" s="61">
        <v>1375.750796</v>
      </c>
      <c r="F46" s="61"/>
      <c r="G46" s="62">
        <f t="shared" si="5"/>
        <v>0</v>
      </c>
      <c r="H46" s="63">
        <f t="shared" si="6"/>
        <v>0</v>
      </c>
      <c r="I46" s="19"/>
      <c r="J46" s="4"/>
    </row>
    <row r="47" spans="1:10" s="11" customFormat="1" ht="15">
      <c r="A47" s="56" t="s">
        <v>73</v>
      </c>
      <c r="B47" s="64" t="s">
        <v>132</v>
      </c>
      <c r="C47" s="71">
        <v>72882</v>
      </c>
      <c r="D47" s="71" t="s">
        <v>7</v>
      </c>
      <c r="E47" s="61">
        <v>623.15567999999996</v>
      </c>
      <c r="F47" s="61"/>
      <c r="G47" s="62">
        <f t="shared" si="5"/>
        <v>0</v>
      </c>
      <c r="H47" s="63">
        <f t="shared" si="6"/>
        <v>0</v>
      </c>
      <c r="I47" s="19"/>
      <c r="J47" s="4"/>
    </row>
    <row r="48" spans="1:10" s="11" customFormat="1" ht="15" hidden="1">
      <c r="A48" s="56" t="s">
        <v>93</v>
      </c>
      <c r="B48" s="64" t="s">
        <v>0</v>
      </c>
      <c r="C48" s="71" t="s">
        <v>94</v>
      </c>
      <c r="D48" s="71" t="s">
        <v>4</v>
      </c>
      <c r="E48" s="81">
        <v>0</v>
      </c>
      <c r="F48" s="82"/>
      <c r="G48" s="62">
        <f>F48*1.2695</f>
        <v>0</v>
      </c>
      <c r="H48" s="63">
        <f t="shared" ref="H48" si="7">G48*E48</f>
        <v>0</v>
      </c>
      <c r="I48" s="19"/>
      <c r="J48" s="4"/>
    </row>
    <row r="49" spans="1:12" s="11" customFormat="1" ht="15">
      <c r="A49" s="56"/>
      <c r="B49" s="49"/>
      <c r="C49" s="65"/>
      <c r="D49" s="59"/>
      <c r="E49" s="61"/>
      <c r="F49" s="61"/>
      <c r="G49" s="68"/>
      <c r="H49" s="55"/>
      <c r="I49" s="15"/>
      <c r="J49" s="4"/>
    </row>
    <row r="50" spans="1:12" s="11" customFormat="1" ht="15">
      <c r="A50" s="51">
        <v>5</v>
      </c>
      <c r="B50" s="49" t="s">
        <v>116</v>
      </c>
      <c r="C50" s="65"/>
      <c r="D50" s="59"/>
      <c r="E50" s="61"/>
      <c r="F50" s="61"/>
      <c r="G50" s="68"/>
      <c r="H50" s="55">
        <f>SUM(H51:H52)</f>
        <v>0</v>
      </c>
      <c r="I50" s="15"/>
      <c r="J50" s="4"/>
    </row>
    <row r="51" spans="1:12" s="11" customFormat="1" ht="45">
      <c r="A51" s="56" t="s">
        <v>74</v>
      </c>
      <c r="B51" s="77" t="s">
        <v>99</v>
      </c>
      <c r="C51" s="65" t="s">
        <v>97</v>
      </c>
      <c r="D51" s="59" t="s">
        <v>6</v>
      </c>
      <c r="E51" s="61">
        <v>1</v>
      </c>
      <c r="F51" s="61"/>
      <c r="G51" s="62">
        <f>ROUND(F51*1.2695,2)</f>
        <v>0</v>
      </c>
      <c r="H51" s="63">
        <f t="shared" ref="H51:H52" si="8">ROUND(G51*E51,2)</f>
        <v>0</v>
      </c>
      <c r="I51" s="15"/>
      <c r="J51" s="4"/>
    </row>
    <row r="52" spans="1:12" s="11" customFormat="1" ht="30">
      <c r="A52" s="56" t="s">
        <v>75</v>
      </c>
      <c r="B52" s="77" t="s">
        <v>119</v>
      </c>
      <c r="C52" s="65" t="s">
        <v>92</v>
      </c>
      <c r="D52" s="59" t="s">
        <v>6</v>
      </c>
      <c r="E52" s="61">
        <v>1</v>
      </c>
      <c r="F52" s="61"/>
      <c r="G52" s="62">
        <f>ROUND(F52*1.2695,2)</f>
        <v>0</v>
      </c>
      <c r="H52" s="63">
        <f t="shared" si="8"/>
        <v>0</v>
      </c>
      <c r="I52" s="15"/>
      <c r="J52" s="4"/>
    </row>
    <row r="53" spans="1:12" s="11" customFormat="1" ht="15">
      <c r="A53" s="56"/>
      <c r="B53" s="49"/>
      <c r="C53" s="65"/>
      <c r="D53" s="59"/>
      <c r="E53" s="61"/>
      <c r="F53" s="61"/>
      <c r="G53" s="68"/>
      <c r="H53" s="55"/>
      <c r="I53" s="15"/>
      <c r="J53" s="4"/>
    </row>
    <row r="54" spans="1:12" ht="15">
      <c r="A54" s="51">
        <v>6</v>
      </c>
      <c r="B54" s="49" t="s">
        <v>76</v>
      </c>
      <c r="C54" s="65"/>
      <c r="D54" s="59"/>
      <c r="E54" s="61"/>
      <c r="F54" s="61"/>
      <c r="G54" s="68"/>
      <c r="H54" s="55">
        <f>SUM(H55:H57)</f>
        <v>0</v>
      </c>
      <c r="I54" s="15"/>
    </row>
    <row r="55" spans="1:12" ht="15">
      <c r="A55" s="56" t="s">
        <v>77</v>
      </c>
      <c r="B55" s="74" t="s">
        <v>78</v>
      </c>
      <c r="C55" s="58">
        <v>9537</v>
      </c>
      <c r="D55" s="59" t="s">
        <v>4</v>
      </c>
      <c r="E55" s="61">
        <v>451.43</v>
      </c>
      <c r="F55" s="61"/>
      <c r="G55" s="62">
        <f>ROUND(F55*1.2695,2)</f>
        <v>0</v>
      </c>
      <c r="H55" s="63">
        <f t="shared" ref="H55:H57" si="9">ROUND(G55*E55,2)</f>
        <v>0</v>
      </c>
      <c r="I55" s="19"/>
    </row>
    <row r="56" spans="1:12" ht="15">
      <c r="A56" s="56" t="s">
        <v>79</v>
      </c>
      <c r="B56" s="74" t="s">
        <v>91</v>
      </c>
      <c r="C56" s="58">
        <v>83693</v>
      </c>
      <c r="D56" s="59" t="s">
        <v>4</v>
      </c>
      <c r="E56" s="61">
        <v>79.082499999999996</v>
      </c>
      <c r="F56" s="61"/>
      <c r="G56" s="62">
        <f>ROUND(F56*1.2695,2)</f>
        <v>0</v>
      </c>
      <c r="H56" s="63">
        <f t="shared" si="9"/>
        <v>0</v>
      </c>
      <c r="I56" s="19"/>
    </row>
    <row r="57" spans="1:12" ht="15">
      <c r="A57" s="56" t="s">
        <v>82</v>
      </c>
      <c r="B57" s="74" t="s">
        <v>123</v>
      </c>
      <c r="C57" s="58">
        <v>85180</v>
      </c>
      <c r="D57" s="59" t="s">
        <v>4</v>
      </c>
      <c r="E57" s="61">
        <v>286.57</v>
      </c>
      <c r="F57" s="61"/>
      <c r="G57" s="62">
        <f>ROUND(F57*1.2695,2)</f>
        <v>0</v>
      </c>
      <c r="H57" s="63">
        <f t="shared" si="9"/>
        <v>0</v>
      </c>
      <c r="I57" s="19"/>
    </row>
    <row r="58" spans="1:12" ht="15">
      <c r="A58" s="83"/>
      <c r="B58" s="84"/>
      <c r="C58" s="85"/>
      <c r="D58" s="86"/>
      <c r="E58" s="87"/>
      <c r="F58" s="87"/>
      <c r="G58" s="22"/>
      <c r="H58" s="88"/>
    </row>
    <row r="59" spans="1:12" ht="23.25" customHeight="1">
      <c r="A59" s="121" t="s">
        <v>138</v>
      </c>
      <c r="B59" s="122"/>
      <c r="C59" s="122"/>
      <c r="D59" s="122"/>
      <c r="E59" s="122"/>
      <c r="F59" s="122"/>
      <c r="G59" s="122"/>
      <c r="H59" s="23">
        <f>H7+H15+H32+H38+H50+H54</f>
        <v>0</v>
      </c>
      <c r="J59" s="24"/>
    </row>
    <row r="62" spans="1:12">
      <c r="H62" s="27"/>
    </row>
    <row r="63" spans="1:12" s="4" customFormat="1">
      <c r="A63" s="28"/>
      <c r="B63" s="29"/>
      <c r="C63" s="30"/>
      <c r="D63" s="31"/>
      <c r="E63" s="32"/>
      <c r="F63" s="32"/>
      <c r="G63" s="33"/>
      <c r="H63" s="34"/>
      <c r="I63" s="3"/>
      <c r="K63" s="3"/>
      <c r="L63" s="3"/>
    </row>
    <row r="64" spans="1:12" s="4" customFormat="1">
      <c r="A64" s="35"/>
      <c r="B64" s="36"/>
      <c r="C64" s="36"/>
      <c r="D64" s="36"/>
      <c r="E64" s="37"/>
      <c r="F64" s="36"/>
      <c r="G64" s="36"/>
      <c r="H64" s="36"/>
      <c r="I64" s="3"/>
      <c r="K64" s="3"/>
      <c r="L64" s="3"/>
    </row>
    <row r="65" spans="1:12" s="4" customFormat="1">
      <c r="A65" s="38"/>
      <c r="B65" s="39"/>
      <c r="C65" s="40"/>
      <c r="D65" s="41"/>
      <c r="E65" s="42"/>
      <c r="F65" s="42"/>
      <c r="G65" s="43"/>
      <c r="H65" s="44"/>
      <c r="I65" s="3"/>
      <c r="K65" s="3"/>
      <c r="L65" s="3"/>
    </row>
    <row r="66" spans="1:12" s="4" customFormat="1">
      <c r="A66" s="35"/>
      <c r="B66" s="36"/>
      <c r="C66" s="36"/>
      <c r="D66" s="36"/>
      <c r="E66" s="37"/>
      <c r="F66" s="36"/>
      <c r="G66" s="36"/>
      <c r="H66" s="36"/>
      <c r="I66" s="3"/>
      <c r="K66" s="3"/>
      <c r="L66" s="3"/>
    </row>
    <row r="67" spans="1:12" s="4" customFormat="1">
      <c r="A67" s="38"/>
      <c r="B67" s="45"/>
      <c r="C67" s="46"/>
      <c r="D67" s="47"/>
      <c r="E67" s="42"/>
      <c r="F67" s="42"/>
      <c r="G67" s="43"/>
      <c r="H67" s="44"/>
      <c r="I67" s="3"/>
      <c r="K67" s="3"/>
      <c r="L67" s="3"/>
    </row>
    <row r="68" spans="1:12" s="4" customFormat="1">
      <c r="A68" s="35"/>
      <c r="B68" s="36"/>
      <c r="C68" s="36"/>
      <c r="D68" s="36"/>
      <c r="E68" s="37"/>
      <c r="F68" s="36"/>
      <c r="G68" s="36"/>
      <c r="H68" s="36"/>
      <c r="I68" s="3"/>
      <c r="K68" s="3"/>
      <c r="L68" s="3"/>
    </row>
    <row r="69" spans="1:12" s="4" customFormat="1">
      <c r="A69" s="38"/>
      <c r="B69" s="45"/>
      <c r="C69" s="40"/>
      <c r="D69" s="41"/>
      <c r="E69" s="42"/>
      <c r="F69" s="42"/>
      <c r="G69" s="43"/>
      <c r="H69" s="44"/>
      <c r="I69" s="3"/>
      <c r="K69" s="3"/>
      <c r="L69" s="3"/>
    </row>
  </sheetData>
  <sheetProtection selectLockedCells="1" selectUnlockedCells="1"/>
  <mergeCells count="8">
    <mergeCell ref="A59:G59"/>
    <mergeCell ref="A1:H1"/>
    <mergeCell ref="A2:H2"/>
    <mergeCell ref="A3:H3"/>
    <mergeCell ref="A4:H4"/>
    <mergeCell ref="A5:B5"/>
    <mergeCell ref="C5:F5"/>
    <mergeCell ref="G5:H5"/>
  </mergeCells>
  <printOptions horizontalCentered="1" gridLines="1"/>
  <pageMargins left="0.31496062992125984" right="0.31496062992125984" top="0.39370078740157483" bottom="0.39370078740157483" header="0" footer="0"/>
  <pageSetup paperSize="9" scale="69" firstPageNumber="0" fitToHeight="3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1"/>
  <sheetViews>
    <sheetView view="pageBreakPreview" zoomScaleNormal="9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H7" sqref="H7"/>
    </sheetView>
  </sheetViews>
  <sheetFormatPr defaultRowHeight="12.75"/>
  <cols>
    <col min="1" max="1" width="5.42578125" style="90" customWidth="1"/>
    <col min="2" max="2" width="24.28515625" style="90" customWidth="1"/>
    <col min="3" max="9" width="13.42578125" style="90" customWidth="1"/>
    <col min="10" max="10" width="11.7109375" style="90" customWidth="1"/>
    <col min="11" max="17" width="9.140625" style="90"/>
    <col min="18" max="247" width="9.140625" style="48"/>
    <col min="248" max="248" width="5.42578125" style="48" customWidth="1"/>
    <col min="249" max="249" width="18.7109375" style="48" customWidth="1"/>
    <col min="250" max="250" width="9.28515625" style="48" customWidth="1"/>
    <col min="251" max="251" width="0" style="48" hidden="1" customWidth="1"/>
    <col min="252" max="252" width="11.5703125" style="48" customWidth="1"/>
    <col min="253" max="255" width="9.5703125" style="48" customWidth="1"/>
    <col min="256" max="256" width="9.85546875" style="48" customWidth="1"/>
    <col min="257" max="257" width="9.5703125" style="48" customWidth="1"/>
    <col min="258" max="258" width="9.85546875" style="48" customWidth="1"/>
    <col min="259" max="259" width="9.5703125" style="48" customWidth="1"/>
    <col min="260" max="260" width="11.5703125" style="48" customWidth="1"/>
    <col min="261" max="261" width="9.5703125" style="48" customWidth="1"/>
    <col min="262" max="262" width="11.28515625" style="48" customWidth="1"/>
    <col min="263" max="263" width="9.5703125" style="48" customWidth="1"/>
    <col min="264" max="265" width="11.28515625" style="48" customWidth="1"/>
    <col min="266" max="266" width="11.7109375" style="48" customWidth="1"/>
    <col min="267" max="503" width="9.140625" style="48"/>
    <col min="504" max="504" width="5.42578125" style="48" customWidth="1"/>
    <col min="505" max="505" width="18.7109375" style="48" customWidth="1"/>
    <col min="506" max="506" width="9.28515625" style="48" customWidth="1"/>
    <col min="507" max="507" width="0" style="48" hidden="1" customWidth="1"/>
    <col min="508" max="508" width="11.5703125" style="48" customWidth="1"/>
    <col min="509" max="511" width="9.5703125" style="48" customWidth="1"/>
    <col min="512" max="512" width="9.85546875" style="48" customWidth="1"/>
    <col min="513" max="513" width="9.5703125" style="48" customWidth="1"/>
    <col min="514" max="514" width="9.85546875" style="48" customWidth="1"/>
    <col min="515" max="515" width="9.5703125" style="48" customWidth="1"/>
    <col min="516" max="516" width="11.5703125" style="48" customWidth="1"/>
    <col min="517" max="517" width="9.5703125" style="48" customWidth="1"/>
    <col min="518" max="518" width="11.28515625" style="48" customWidth="1"/>
    <col min="519" max="519" width="9.5703125" style="48" customWidth="1"/>
    <col min="520" max="521" width="11.28515625" style="48" customWidth="1"/>
    <col min="522" max="522" width="11.7109375" style="48" customWidth="1"/>
    <col min="523" max="759" width="9.140625" style="48"/>
    <col min="760" max="760" width="5.42578125" style="48" customWidth="1"/>
    <col min="761" max="761" width="18.7109375" style="48" customWidth="1"/>
    <col min="762" max="762" width="9.28515625" style="48" customWidth="1"/>
    <col min="763" max="763" width="0" style="48" hidden="1" customWidth="1"/>
    <col min="764" max="764" width="11.5703125" style="48" customWidth="1"/>
    <col min="765" max="767" width="9.5703125" style="48" customWidth="1"/>
    <col min="768" max="768" width="9.85546875" style="48" customWidth="1"/>
    <col min="769" max="769" width="9.5703125" style="48" customWidth="1"/>
    <col min="770" max="770" width="9.85546875" style="48" customWidth="1"/>
    <col min="771" max="771" width="9.5703125" style="48" customWidth="1"/>
    <col min="772" max="772" width="11.5703125" style="48" customWidth="1"/>
    <col min="773" max="773" width="9.5703125" style="48" customWidth="1"/>
    <col min="774" max="774" width="11.28515625" style="48" customWidth="1"/>
    <col min="775" max="775" width="9.5703125" style="48" customWidth="1"/>
    <col min="776" max="777" width="11.28515625" style="48" customWidth="1"/>
    <col min="778" max="778" width="11.7109375" style="48" customWidth="1"/>
    <col min="779" max="1015" width="9.140625" style="48"/>
    <col min="1016" max="1016" width="5.42578125" style="48" customWidth="1"/>
    <col min="1017" max="1017" width="18.7109375" style="48" customWidth="1"/>
    <col min="1018" max="1018" width="9.28515625" style="48" customWidth="1"/>
    <col min="1019" max="1019" width="0" style="48" hidden="1" customWidth="1"/>
    <col min="1020" max="1020" width="11.5703125" style="48" customWidth="1"/>
    <col min="1021" max="1023" width="9.5703125" style="48" customWidth="1"/>
    <col min="1024" max="1024" width="9.85546875" style="48" customWidth="1"/>
    <col min="1025" max="1025" width="9.5703125" style="48" customWidth="1"/>
    <col min="1026" max="1026" width="9.85546875" style="48" customWidth="1"/>
    <col min="1027" max="1027" width="9.5703125" style="48" customWidth="1"/>
    <col min="1028" max="1028" width="11.5703125" style="48" customWidth="1"/>
    <col min="1029" max="1029" width="9.5703125" style="48" customWidth="1"/>
    <col min="1030" max="1030" width="11.28515625" style="48" customWidth="1"/>
    <col min="1031" max="1031" width="9.5703125" style="48" customWidth="1"/>
    <col min="1032" max="1033" width="11.28515625" style="48" customWidth="1"/>
    <col min="1034" max="1034" width="11.7109375" style="48" customWidth="1"/>
    <col min="1035" max="1271" width="9.140625" style="48"/>
    <col min="1272" max="1272" width="5.42578125" style="48" customWidth="1"/>
    <col min="1273" max="1273" width="18.7109375" style="48" customWidth="1"/>
    <col min="1274" max="1274" width="9.28515625" style="48" customWidth="1"/>
    <col min="1275" max="1275" width="0" style="48" hidden="1" customWidth="1"/>
    <col min="1276" max="1276" width="11.5703125" style="48" customWidth="1"/>
    <col min="1277" max="1279" width="9.5703125" style="48" customWidth="1"/>
    <col min="1280" max="1280" width="9.85546875" style="48" customWidth="1"/>
    <col min="1281" max="1281" width="9.5703125" style="48" customWidth="1"/>
    <col min="1282" max="1282" width="9.85546875" style="48" customWidth="1"/>
    <col min="1283" max="1283" width="9.5703125" style="48" customWidth="1"/>
    <col min="1284" max="1284" width="11.5703125" style="48" customWidth="1"/>
    <col min="1285" max="1285" width="9.5703125" style="48" customWidth="1"/>
    <col min="1286" max="1286" width="11.28515625" style="48" customWidth="1"/>
    <col min="1287" max="1287" width="9.5703125" style="48" customWidth="1"/>
    <col min="1288" max="1289" width="11.28515625" style="48" customWidth="1"/>
    <col min="1290" max="1290" width="11.7109375" style="48" customWidth="1"/>
    <col min="1291" max="1527" width="9.140625" style="48"/>
    <col min="1528" max="1528" width="5.42578125" style="48" customWidth="1"/>
    <col min="1529" max="1529" width="18.7109375" style="48" customWidth="1"/>
    <col min="1530" max="1530" width="9.28515625" style="48" customWidth="1"/>
    <col min="1531" max="1531" width="0" style="48" hidden="1" customWidth="1"/>
    <col min="1532" max="1532" width="11.5703125" style="48" customWidth="1"/>
    <col min="1533" max="1535" width="9.5703125" style="48" customWidth="1"/>
    <col min="1536" max="1536" width="9.85546875" style="48" customWidth="1"/>
    <col min="1537" max="1537" width="9.5703125" style="48" customWidth="1"/>
    <col min="1538" max="1538" width="9.85546875" style="48" customWidth="1"/>
    <col min="1539" max="1539" width="9.5703125" style="48" customWidth="1"/>
    <col min="1540" max="1540" width="11.5703125" style="48" customWidth="1"/>
    <col min="1541" max="1541" width="9.5703125" style="48" customWidth="1"/>
    <col min="1542" max="1542" width="11.28515625" style="48" customWidth="1"/>
    <col min="1543" max="1543" width="9.5703125" style="48" customWidth="1"/>
    <col min="1544" max="1545" width="11.28515625" style="48" customWidth="1"/>
    <col min="1546" max="1546" width="11.7109375" style="48" customWidth="1"/>
    <col min="1547" max="1783" width="9.140625" style="48"/>
    <col min="1784" max="1784" width="5.42578125" style="48" customWidth="1"/>
    <col min="1785" max="1785" width="18.7109375" style="48" customWidth="1"/>
    <col min="1786" max="1786" width="9.28515625" style="48" customWidth="1"/>
    <col min="1787" max="1787" width="0" style="48" hidden="1" customWidth="1"/>
    <col min="1788" max="1788" width="11.5703125" style="48" customWidth="1"/>
    <col min="1789" max="1791" width="9.5703125" style="48" customWidth="1"/>
    <col min="1792" max="1792" width="9.85546875" style="48" customWidth="1"/>
    <col min="1793" max="1793" width="9.5703125" style="48" customWidth="1"/>
    <col min="1794" max="1794" width="9.85546875" style="48" customWidth="1"/>
    <col min="1795" max="1795" width="9.5703125" style="48" customWidth="1"/>
    <col min="1796" max="1796" width="11.5703125" style="48" customWidth="1"/>
    <col min="1797" max="1797" width="9.5703125" style="48" customWidth="1"/>
    <col min="1798" max="1798" width="11.28515625" style="48" customWidth="1"/>
    <col min="1799" max="1799" width="9.5703125" style="48" customWidth="1"/>
    <col min="1800" max="1801" width="11.28515625" style="48" customWidth="1"/>
    <col min="1802" max="1802" width="11.7109375" style="48" customWidth="1"/>
    <col min="1803" max="2039" width="9.140625" style="48"/>
    <col min="2040" max="2040" width="5.42578125" style="48" customWidth="1"/>
    <col min="2041" max="2041" width="18.7109375" style="48" customWidth="1"/>
    <col min="2042" max="2042" width="9.28515625" style="48" customWidth="1"/>
    <col min="2043" max="2043" width="0" style="48" hidden="1" customWidth="1"/>
    <col min="2044" max="2044" width="11.5703125" style="48" customWidth="1"/>
    <col min="2045" max="2047" width="9.5703125" style="48" customWidth="1"/>
    <col min="2048" max="2048" width="9.85546875" style="48" customWidth="1"/>
    <col min="2049" max="2049" width="9.5703125" style="48" customWidth="1"/>
    <col min="2050" max="2050" width="9.85546875" style="48" customWidth="1"/>
    <col min="2051" max="2051" width="9.5703125" style="48" customWidth="1"/>
    <col min="2052" max="2052" width="11.5703125" style="48" customWidth="1"/>
    <col min="2053" max="2053" width="9.5703125" style="48" customWidth="1"/>
    <col min="2054" max="2054" width="11.28515625" style="48" customWidth="1"/>
    <col min="2055" max="2055" width="9.5703125" style="48" customWidth="1"/>
    <col min="2056" max="2057" width="11.28515625" style="48" customWidth="1"/>
    <col min="2058" max="2058" width="11.7109375" style="48" customWidth="1"/>
    <col min="2059" max="2295" width="9.140625" style="48"/>
    <col min="2296" max="2296" width="5.42578125" style="48" customWidth="1"/>
    <col min="2297" max="2297" width="18.7109375" style="48" customWidth="1"/>
    <col min="2298" max="2298" width="9.28515625" style="48" customWidth="1"/>
    <col min="2299" max="2299" width="0" style="48" hidden="1" customWidth="1"/>
    <col min="2300" max="2300" width="11.5703125" style="48" customWidth="1"/>
    <col min="2301" max="2303" width="9.5703125" style="48" customWidth="1"/>
    <col min="2304" max="2304" width="9.85546875" style="48" customWidth="1"/>
    <col min="2305" max="2305" width="9.5703125" style="48" customWidth="1"/>
    <col min="2306" max="2306" width="9.85546875" style="48" customWidth="1"/>
    <col min="2307" max="2307" width="9.5703125" style="48" customWidth="1"/>
    <col min="2308" max="2308" width="11.5703125" style="48" customWidth="1"/>
    <col min="2309" max="2309" width="9.5703125" style="48" customWidth="1"/>
    <col min="2310" max="2310" width="11.28515625" style="48" customWidth="1"/>
    <col min="2311" max="2311" width="9.5703125" style="48" customWidth="1"/>
    <col min="2312" max="2313" width="11.28515625" style="48" customWidth="1"/>
    <col min="2314" max="2314" width="11.7109375" style="48" customWidth="1"/>
    <col min="2315" max="2551" width="9.140625" style="48"/>
    <col min="2552" max="2552" width="5.42578125" style="48" customWidth="1"/>
    <col min="2553" max="2553" width="18.7109375" style="48" customWidth="1"/>
    <col min="2554" max="2554" width="9.28515625" style="48" customWidth="1"/>
    <col min="2555" max="2555" width="0" style="48" hidden="1" customWidth="1"/>
    <col min="2556" max="2556" width="11.5703125" style="48" customWidth="1"/>
    <col min="2557" max="2559" width="9.5703125" style="48" customWidth="1"/>
    <col min="2560" max="2560" width="9.85546875" style="48" customWidth="1"/>
    <col min="2561" max="2561" width="9.5703125" style="48" customWidth="1"/>
    <col min="2562" max="2562" width="9.85546875" style="48" customWidth="1"/>
    <col min="2563" max="2563" width="9.5703125" style="48" customWidth="1"/>
    <col min="2564" max="2564" width="11.5703125" style="48" customWidth="1"/>
    <col min="2565" max="2565" width="9.5703125" style="48" customWidth="1"/>
    <col min="2566" max="2566" width="11.28515625" style="48" customWidth="1"/>
    <col min="2567" max="2567" width="9.5703125" style="48" customWidth="1"/>
    <col min="2568" max="2569" width="11.28515625" style="48" customWidth="1"/>
    <col min="2570" max="2570" width="11.7109375" style="48" customWidth="1"/>
    <col min="2571" max="2807" width="9.140625" style="48"/>
    <col min="2808" max="2808" width="5.42578125" style="48" customWidth="1"/>
    <col min="2809" max="2809" width="18.7109375" style="48" customWidth="1"/>
    <col min="2810" max="2810" width="9.28515625" style="48" customWidth="1"/>
    <col min="2811" max="2811" width="0" style="48" hidden="1" customWidth="1"/>
    <col min="2812" max="2812" width="11.5703125" style="48" customWidth="1"/>
    <col min="2813" max="2815" width="9.5703125" style="48" customWidth="1"/>
    <col min="2816" max="2816" width="9.85546875" style="48" customWidth="1"/>
    <col min="2817" max="2817" width="9.5703125" style="48" customWidth="1"/>
    <col min="2818" max="2818" width="9.85546875" style="48" customWidth="1"/>
    <col min="2819" max="2819" width="9.5703125" style="48" customWidth="1"/>
    <col min="2820" max="2820" width="11.5703125" style="48" customWidth="1"/>
    <col min="2821" max="2821" width="9.5703125" style="48" customWidth="1"/>
    <col min="2822" max="2822" width="11.28515625" style="48" customWidth="1"/>
    <col min="2823" max="2823" width="9.5703125" style="48" customWidth="1"/>
    <col min="2824" max="2825" width="11.28515625" style="48" customWidth="1"/>
    <col min="2826" max="2826" width="11.7109375" style="48" customWidth="1"/>
    <col min="2827" max="3063" width="9.140625" style="48"/>
    <col min="3064" max="3064" width="5.42578125" style="48" customWidth="1"/>
    <col min="3065" max="3065" width="18.7109375" style="48" customWidth="1"/>
    <col min="3066" max="3066" width="9.28515625" style="48" customWidth="1"/>
    <col min="3067" max="3067" width="0" style="48" hidden="1" customWidth="1"/>
    <col min="3068" max="3068" width="11.5703125" style="48" customWidth="1"/>
    <col min="3069" max="3071" width="9.5703125" style="48" customWidth="1"/>
    <col min="3072" max="3072" width="9.85546875" style="48" customWidth="1"/>
    <col min="3073" max="3073" width="9.5703125" style="48" customWidth="1"/>
    <col min="3074" max="3074" width="9.85546875" style="48" customWidth="1"/>
    <col min="3075" max="3075" width="9.5703125" style="48" customWidth="1"/>
    <col min="3076" max="3076" width="11.5703125" style="48" customWidth="1"/>
    <col min="3077" max="3077" width="9.5703125" style="48" customWidth="1"/>
    <col min="3078" max="3078" width="11.28515625" style="48" customWidth="1"/>
    <col min="3079" max="3079" width="9.5703125" style="48" customWidth="1"/>
    <col min="3080" max="3081" width="11.28515625" style="48" customWidth="1"/>
    <col min="3082" max="3082" width="11.7109375" style="48" customWidth="1"/>
    <col min="3083" max="3319" width="9.140625" style="48"/>
    <col min="3320" max="3320" width="5.42578125" style="48" customWidth="1"/>
    <col min="3321" max="3321" width="18.7109375" style="48" customWidth="1"/>
    <col min="3322" max="3322" width="9.28515625" style="48" customWidth="1"/>
    <col min="3323" max="3323" width="0" style="48" hidden="1" customWidth="1"/>
    <col min="3324" max="3324" width="11.5703125" style="48" customWidth="1"/>
    <col min="3325" max="3327" width="9.5703125" style="48" customWidth="1"/>
    <col min="3328" max="3328" width="9.85546875" style="48" customWidth="1"/>
    <col min="3329" max="3329" width="9.5703125" style="48" customWidth="1"/>
    <col min="3330" max="3330" width="9.85546875" style="48" customWidth="1"/>
    <col min="3331" max="3331" width="9.5703125" style="48" customWidth="1"/>
    <col min="3332" max="3332" width="11.5703125" style="48" customWidth="1"/>
    <col min="3333" max="3333" width="9.5703125" style="48" customWidth="1"/>
    <col min="3334" max="3334" width="11.28515625" style="48" customWidth="1"/>
    <col min="3335" max="3335" width="9.5703125" style="48" customWidth="1"/>
    <col min="3336" max="3337" width="11.28515625" style="48" customWidth="1"/>
    <col min="3338" max="3338" width="11.7109375" style="48" customWidth="1"/>
    <col min="3339" max="3575" width="9.140625" style="48"/>
    <col min="3576" max="3576" width="5.42578125" style="48" customWidth="1"/>
    <col min="3577" max="3577" width="18.7109375" style="48" customWidth="1"/>
    <col min="3578" max="3578" width="9.28515625" style="48" customWidth="1"/>
    <col min="3579" max="3579" width="0" style="48" hidden="1" customWidth="1"/>
    <col min="3580" max="3580" width="11.5703125" style="48" customWidth="1"/>
    <col min="3581" max="3583" width="9.5703125" style="48" customWidth="1"/>
    <col min="3584" max="3584" width="9.85546875" style="48" customWidth="1"/>
    <col min="3585" max="3585" width="9.5703125" style="48" customWidth="1"/>
    <col min="3586" max="3586" width="9.85546875" style="48" customWidth="1"/>
    <col min="3587" max="3587" width="9.5703125" style="48" customWidth="1"/>
    <col min="3588" max="3588" width="11.5703125" style="48" customWidth="1"/>
    <col min="3589" max="3589" width="9.5703125" style="48" customWidth="1"/>
    <col min="3590" max="3590" width="11.28515625" style="48" customWidth="1"/>
    <col min="3591" max="3591" width="9.5703125" style="48" customWidth="1"/>
    <col min="3592" max="3593" width="11.28515625" style="48" customWidth="1"/>
    <col min="3594" max="3594" width="11.7109375" style="48" customWidth="1"/>
    <col min="3595" max="3831" width="9.140625" style="48"/>
    <col min="3832" max="3832" width="5.42578125" style="48" customWidth="1"/>
    <col min="3833" max="3833" width="18.7109375" style="48" customWidth="1"/>
    <col min="3834" max="3834" width="9.28515625" style="48" customWidth="1"/>
    <col min="3835" max="3835" width="0" style="48" hidden="1" customWidth="1"/>
    <col min="3836" max="3836" width="11.5703125" style="48" customWidth="1"/>
    <col min="3837" max="3839" width="9.5703125" style="48" customWidth="1"/>
    <col min="3840" max="3840" width="9.85546875" style="48" customWidth="1"/>
    <col min="3841" max="3841" width="9.5703125" style="48" customWidth="1"/>
    <col min="3842" max="3842" width="9.85546875" style="48" customWidth="1"/>
    <col min="3843" max="3843" width="9.5703125" style="48" customWidth="1"/>
    <col min="3844" max="3844" width="11.5703125" style="48" customWidth="1"/>
    <col min="3845" max="3845" width="9.5703125" style="48" customWidth="1"/>
    <col min="3846" max="3846" width="11.28515625" style="48" customWidth="1"/>
    <col min="3847" max="3847" width="9.5703125" style="48" customWidth="1"/>
    <col min="3848" max="3849" width="11.28515625" style="48" customWidth="1"/>
    <col min="3850" max="3850" width="11.7109375" style="48" customWidth="1"/>
    <col min="3851" max="4087" width="9.140625" style="48"/>
    <col min="4088" max="4088" width="5.42578125" style="48" customWidth="1"/>
    <col min="4089" max="4089" width="18.7109375" style="48" customWidth="1"/>
    <col min="4090" max="4090" width="9.28515625" style="48" customWidth="1"/>
    <col min="4091" max="4091" width="0" style="48" hidden="1" customWidth="1"/>
    <col min="4092" max="4092" width="11.5703125" style="48" customWidth="1"/>
    <col min="4093" max="4095" width="9.5703125" style="48" customWidth="1"/>
    <col min="4096" max="4096" width="9.85546875" style="48" customWidth="1"/>
    <col min="4097" max="4097" width="9.5703125" style="48" customWidth="1"/>
    <col min="4098" max="4098" width="9.85546875" style="48" customWidth="1"/>
    <col min="4099" max="4099" width="9.5703125" style="48" customWidth="1"/>
    <col min="4100" max="4100" width="11.5703125" style="48" customWidth="1"/>
    <col min="4101" max="4101" width="9.5703125" style="48" customWidth="1"/>
    <col min="4102" max="4102" width="11.28515625" style="48" customWidth="1"/>
    <col min="4103" max="4103" width="9.5703125" style="48" customWidth="1"/>
    <col min="4104" max="4105" width="11.28515625" style="48" customWidth="1"/>
    <col min="4106" max="4106" width="11.7109375" style="48" customWidth="1"/>
    <col min="4107" max="4343" width="9.140625" style="48"/>
    <col min="4344" max="4344" width="5.42578125" style="48" customWidth="1"/>
    <col min="4345" max="4345" width="18.7109375" style="48" customWidth="1"/>
    <col min="4346" max="4346" width="9.28515625" style="48" customWidth="1"/>
    <col min="4347" max="4347" width="0" style="48" hidden="1" customWidth="1"/>
    <col min="4348" max="4348" width="11.5703125" style="48" customWidth="1"/>
    <col min="4349" max="4351" width="9.5703125" style="48" customWidth="1"/>
    <col min="4352" max="4352" width="9.85546875" style="48" customWidth="1"/>
    <col min="4353" max="4353" width="9.5703125" style="48" customWidth="1"/>
    <col min="4354" max="4354" width="9.85546875" style="48" customWidth="1"/>
    <col min="4355" max="4355" width="9.5703125" style="48" customWidth="1"/>
    <col min="4356" max="4356" width="11.5703125" style="48" customWidth="1"/>
    <col min="4357" max="4357" width="9.5703125" style="48" customWidth="1"/>
    <col min="4358" max="4358" width="11.28515625" style="48" customWidth="1"/>
    <col min="4359" max="4359" width="9.5703125" style="48" customWidth="1"/>
    <col min="4360" max="4361" width="11.28515625" style="48" customWidth="1"/>
    <col min="4362" max="4362" width="11.7109375" style="48" customWidth="1"/>
    <col min="4363" max="4599" width="9.140625" style="48"/>
    <col min="4600" max="4600" width="5.42578125" style="48" customWidth="1"/>
    <col min="4601" max="4601" width="18.7109375" style="48" customWidth="1"/>
    <col min="4602" max="4602" width="9.28515625" style="48" customWidth="1"/>
    <col min="4603" max="4603" width="0" style="48" hidden="1" customWidth="1"/>
    <col min="4604" max="4604" width="11.5703125" style="48" customWidth="1"/>
    <col min="4605" max="4607" width="9.5703125" style="48" customWidth="1"/>
    <col min="4608" max="4608" width="9.85546875" style="48" customWidth="1"/>
    <col min="4609" max="4609" width="9.5703125" style="48" customWidth="1"/>
    <col min="4610" max="4610" width="9.85546875" style="48" customWidth="1"/>
    <col min="4611" max="4611" width="9.5703125" style="48" customWidth="1"/>
    <col min="4612" max="4612" width="11.5703125" style="48" customWidth="1"/>
    <col min="4613" max="4613" width="9.5703125" style="48" customWidth="1"/>
    <col min="4614" max="4614" width="11.28515625" style="48" customWidth="1"/>
    <col min="4615" max="4615" width="9.5703125" style="48" customWidth="1"/>
    <col min="4616" max="4617" width="11.28515625" style="48" customWidth="1"/>
    <col min="4618" max="4618" width="11.7109375" style="48" customWidth="1"/>
    <col min="4619" max="4855" width="9.140625" style="48"/>
    <col min="4856" max="4856" width="5.42578125" style="48" customWidth="1"/>
    <col min="4857" max="4857" width="18.7109375" style="48" customWidth="1"/>
    <col min="4858" max="4858" width="9.28515625" style="48" customWidth="1"/>
    <col min="4859" max="4859" width="0" style="48" hidden="1" customWidth="1"/>
    <col min="4860" max="4860" width="11.5703125" style="48" customWidth="1"/>
    <col min="4861" max="4863" width="9.5703125" style="48" customWidth="1"/>
    <col min="4864" max="4864" width="9.85546875" style="48" customWidth="1"/>
    <col min="4865" max="4865" width="9.5703125" style="48" customWidth="1"/>
    <col min="4866" max="4866" width="9.85546875" style="48" customWidth="1"/>
    <col min="4867" max="4867" width="9.5703125" style="48" customWidth="1"/>
    <col min="4868" max="4868" width="11.5703125" style="48" customWidth="1"/>
    <col min="4869" max="4869" width="9.5703125" style="48" customWidth="1"/>
    <col min="4870" max="4870" width="11.28515625" style="48" customWidth="1"/>
    <col min="4871" max="4871" width="9.5703125" style="48" customWidth="1"/>
    <col min="4872" max="4873" width="11.28515625" style="48" customWidth="1"/>
    <col min="4874" max="4874" width="11.7109375" style="48" customWidth="1"/>
    <col min="4875" max="5111" width="9.140625" style="48"/>
    <col min="5112" max="5112" width="5.42578125" style="48" customWidth="1"/>
    <col min="5113" max="5113" width="18.7109375" style="48" customWidth="1"/>
    <col min="5114" max="5114" width="9.28515625" style="48" customWidth="1"/>
    <col min="5115" max="5115" width="0" style="48" hidden="1" customWidth="1"/>
    <col min="5116" max="5116" width="11.5703125" style="48" customWidth="1"/>
    <col min="5117" max="5119" width="9.5703125" style="48" customWidth="1"/>
    <col min="5120" max="5120" width="9.85546875" style="48" customWidth="1"/>
    <col min="5121" max="5121" width="9.5703125" style="48" customWidth="1"/>
    <col min="5122" max="5122" width="9.85546875" style="48" customWidth="1"/>
    <col min="5123" max="5123" width="9.5703125" style="48" customWidth="1"/>
    <col min="5124" max="5124" width="11.5703125" style="48" customWidth="1"/>
    <col min="5125" max="5125" width="9.5703125" style="48" customWidth="1"/>
    <col min="5126" max="5126" width="11.28515625" style="48" customWidth="1"/>
    <col min="5127" max="5127" width="9.5703125" style="48" customWidth="1"/>
    <col min="5128" max="5129" width="11.28515625" style="48" customWidth="1"/>
    <col min="5130" max="5130" width="11.7109375" style="48" customWidth="1"/>
    <col min="5131" max="5367" width="9.140625" style="48"/>
    <col min="5368" max="5368" width="5.42578125" style="48" customWidth="1"/>
    <col min="5369" max="5369" width="18.7109375" style="48" customWidth="1"/>
    <col min="5370" max="5370" width="9.28515625" style="48" customWidth="1"/>
    <col min="5371" max="5371" width="0" style="48" hidden="1" customWidth="1"/>
    <col min="5372" max="5372" width="11.5703125" style="48" customWidth="1"/>
    <col min="5373" max="5375" width="9.5703125" style="48" customWidth="1"/>
    <col min="5376" max="5376" width="9.85546875" style="48" customWidth="1"/>
    <col min="5377" max="5377" width="9.5703125" style="48" customWidth="1"/>
    <col min="5378" max="5378" width="9.85546875" style="48" customWidth="1"/>
    <col min="5379" max="5379" width="9.5703125" style="48" customWidth="1"/>
    <col min="5380" max="5380" width="11.5703125" style="48" customWidth="1"/>
    <col min="5381" max="5381" width="9.5703125" style="48" customWidth="1"/>
    <col min="5382" max="5382" width="11.28515625" style="48" customWidth="1"/>
    <col min="5383" max="5383" width="9.5703125" style="48" customWidth="1"/>
    <col min="5384" max="5385" width="11.28515625" style="48" customWidth="1"/>
    <col min="5386" max="5386" width="11.7109375" style="48" customWidth="1"/>
    <col min="5387" max="5623" width="9.140625" style="48"/>
    <col min="5624" max="5624" width="5.42578125" style="48" customWidth="1"/>
    <col min="5625" max="5625" width="18.7109375" style="48" customWidth="1"/>
    <col min="5626" max="5626" width="9.28515625" style="48" customWidth="1"/>
    <col min="5627" max="5627" width="0" style="48" hidden="1" customWidth="1"/>
    <col min="5628" max="5628" width="11.5703125" style="48" customWidth="1"/>
    <col min="5629" max="5631" width="9.5703125" style="48" customWidth="1"/>
    <col min="5632" max="5632" width="9.85546875" style="48" customWidth="1"/>
    <col min="5633" max="5633" width="9.5703125" style="48" customWidth="1"/>
    <col min="5634" max="5634" width="9.85546875" style="48" customWidth="1"/>
    <col min="5635" max="5635" width="9.5703125" style="48" customWidth="1"/>
    <col min="5636" max="5636" width="11.5703125" style="48" customWidth="1"/>
    <col min="5637" max="5637" width="9.5703125" style="48" customWidth="1"/>
    <col min="5638" max="5638" width="11.28515625" style="48" customWidth="1"/>
    <col min="5639" max="5639" width="9.5703125" style="48" customWidth="1"/>
    <col min="5640" max="5641" width="11.28515625" style="48" customWidth="1"/>
    <col min="5642" max="5642" width="11.7109375" style="48" customWidth="1"/>
    <col min="5643" max="5879" width="9.140625" style="48"/>
    <col min="5880" max="5880" width="5.42578125" style="48" customWidth="1"/>
    <col min="5881" max="5881" width="18.7109375" style="48" customWidth="1"/>
    <col min="5882" max="5882" width="9.28515625" style="48" customWidth="1"/>
    <col min="5883" max="5883" width="0" style="48" hidden="1" customWidth="1"/>
    <col min="5884" max="5884" width="11.5703125" style="48" customWidth="1"/>
    <col min="5885" max="5887" width="9.5703125" style="48" customWidth="1"/>
    <col min="5888" max="5888" width="9.85546875" style="48" customWidth="1"/>
    <col min="5889" max="5889" width="9.5703125" style="48" customWidth="1"/>
    <col min="5890" max="5890" width="9.85546875" style="48" customWidth="1"/>
    <col min="5891" max="5891" width="9.5703125" style="48" customWidth="1"/>
    <col min="5892" max="5892" width="11.5703125" style="48" customWidth="1"/>
    <col min="5893" max="5893" width="9.5703125" style="48" customWidth="1"/>
    <col min="5894" max="5894" width="11.28515625" style="48" customWidth="1"/>
    <col min="5895" max="5895" width="9.5703125" style="48" customWidth="1"/>
    <col min="5896" max="5897" width="11.28515625" style="48" customWidth="1"/>
    <col min="5898" max="5898" width="11.7109375" style="48" customWidth="1"/>
    <col min="5899" max="6135" width="9.140625" style="48"/>
    <col min="6136" max="6136" width="5.42578125" style="48" customWidth="1"/>
    <col min="6137" max="6137" width="18.7109375" style="48" customWidth="1"/>
    <col min="6138" max="6138" width="9.28515625" style="48" customWidth="1"/>
    <col min="6139" max="6139" width="0" style="48" hidden="1" customWidth="1"/>
    <col min="6140" max="6140" width="11.5703125" style="48" customWidth="1"/>
    <col min="6141" max="6143" width="9.5703125" style="48" customWidth="1"/>
    <col min="6144" max="6144" width="9.85546875" style="48" customWidth="1"/>
    <col min="6145" max="6145" width="9.5703125" style="48" customWidth="1"/>
    <col min="6146" max="6146" width="9.85546875" style="48" customWidth="1"/>
    <col min="6147" max="6147" width="9.5703125" style="48" customWidth="1"/>
    <col min="6148" max="6148" width="11.5703125" style="48" customWidth="1"/>
    <col min="6149" max="6149" width="9.5703125" style="48" customWidth="1"/>
    <col min="6150" max="6150" width="11.28515625" style="48" customWidth="1"/>
    <col min="6151" max="6151" width="9.5703125" style="48" customWidth="1"/>
    <col min="6152" max="6153" width="11.28515625" style="48" customWidth="1"/>
    <col min="6154" max="6154" width="11.7109375" style="48" customWidth="1"/>
    <col min="6155" max="6391" width="9.140625" style="48"/>
    <col min="6392" max="6392" width="5.42578125" style="48" customWidth="1"/>
    <col min="6393" max="6393" width="18.7109375" style="48" customWidth="1"/>
    <col min="6394" max="6394" width="9.28515625" style="48" customWidth="1"/>
    <col min="6395" max="6395" width="0" style="48" hidden="1" customWidth="1"/>
    <col min="6396" max="6396" width="11.5703125" style="48" customWidth="1"/>
    <col min="6397" max="6399" width="9.5703125" style="48" customWidth="1"/>
    <col min="6400" max="6400" width="9.85546875" style="48" customWidth="1"/>
    <col min="6401" max="6401" width="9.5703125" style="48" customWidth="1"/>
    <col min="6402" max="6402" width="9.85546875" style="48" customWidth="1"/>
    <col min="6403" max="6403" width="9.5703125" style="48" customWidth="1"/>
    <col min="6404" max="6404" width="11.5703125" style="48" customWidth="1"/>
    <col min="6405" max="6405" width="9.5703125" style="48" customWidth="1"/>
    <col min="6406" max="6406" width="11.28515625" style="48" customWidth="1"/>
    <col min="6407" max="6407" width="9.5703125" style="48" customWidth="1"/>
    <col min="6408" max="6409" width="11.28515625" style="48" customWidth="1"/>
    <col min="6410" max="6410" width="11.7109375" style="48" customWidth="1"/>
    <col min="6411" max="6647" width="9.140625" style="48"/>
    <col min="6648" max="6648" width="5.42578125" style="48" customWidth="1"/>
    <col min="6649" max="6649" width="18.7109375" style="48" customWidth="1"/>
    <col min="6650" max="6650" width="9.28515625" style="48" customWidth="1"/>
    <col min="6651" max="6651" width="0" style="48" hidden="1" customWidth="1"/>
    <col min="6652" max="6652" width="11.5703125" style="48" customWidth="1"/>
    <col min="6653" max="6655" width="9.5703125" style="48" customWidth="1"/>
    <col min="6656" max="6656" width="9.85546875" style="48" customWidth="1"/>
    <col min="6657" max="6657" width="9.5703125" style="48" customWidth="1"/>
    <col min="6658" max="6658" width="9.85546875" style="48" customWidth="1"/>
    <col min="6659" max="6659" width="9.5703125" style="48" customWidth="1"/>
    <col min="6660" max="6660" width="11.5703125" style="48" customWidth="1"/>
    <col min="6661" max="6661" width="9.5703125" style="48" customWidth="1"/>
    <col min="6662" max="6662" width="11.28515625" style="48" customWidth="1"/>
    <col min="6663" max="6663" width="9.5703125" style="48" customWidth="1"/>
    <col min="6664" max="6665" width="11.28515625" style="48" customWidth="1"/>
    <col min="6666" max="6666" width="11.7109375" style="48" customWidth="1"/>
    <col min="6667" max="6903" width="9.140625" style="48"/>
    <col min="6904" max="6904" width="5.42578125" style="48" customWidth="1"/>
    <col min="6905" max="6905" width="18.7109375" style="48" customWidth="1"/>
    <col min="6906" max="6906" width="9.28515625" style="48" customWidth="1"/>
    <col min="6907" max="6907" width="0" style="48" hidden="1" customWidth="1"/>
    <col min="6908" max="6908" width="11.5703125" style="48" customWidth="1"/>
    <col min="6909" max="6911" width="9.5703125" style="48" customWidth="1"/>
    <col min="6912" max="6912" width="9.85546875" style="48" customWidth="1"/>
    <col min="6913" max="6913" width="9.5703125" style="48" customWidth="1"/>
    <col min="6914" max="6914" width="9.85546875" style="48" customWidth="1"/>
    <col min="6915" max="6915" width="9.5703125" style="48" customWidth="1"/>
    <col min="6916" max="6916" width="11.5703125" style="48" customWidth="1"/>
    <col min="6917" max="6917" width="9.5703125" style="48" customWidth="1"/>
    <col min="6918" max="6918" width="11.28515625" style="48" customWidth="1"/>
    <col min="6919" max="6919" width="9.5703125" style="48" customWidth="1"/>
    <col min="6920" max="6921" width="11.28515625" style="48" customWidth="1"/>
    <col min="6922" max="6922" width="11.7109375" style="48" customWidth="1"/>
    <col min="6923" max="7159" width="9.140625" style="48"/>
    <col min="7160" max="7160" width="5.42578125" style="48" customWidth="1"/>
    <col min="7161" max="7161" width="18.7109375" style="48" customWidth="1"/>
    <col min="7162" max="7162" width="9.28515625" style="48" customWidth="1"/>
    <col min="7163" max="7163" width="0" style="48" hidden="1" customWidth="1"/>
    <col min="7164" max="7164" width="11.5703125" style="48" customWidth="1"/>
    <col min="7165" max="7167" width="9.5703125" style="48" customWidth="1"/>
    <col min="7168" max="7168" width="9.85546875" style="48" customWidth="1"/>
    <col min="7169" max="7169" width="9.5703125" style="48" customWidth="1"/>
    <col min="7170" max="7170" width="9.85546875" style="48" customWidth="1"/>
    <col min="7171" max="7171" width="9.5703125" style="48" customWidth="1"/>
    <col min="7172" max="7172" width="11.5703125" style="48" customWidth="1"/>
    <col min="7173" max="7173" width="9.5703125" style="48" customWidth="1"/>
    <col min="7174" max="7174" width="11.28515625" style="48" customWidth="1"/>
    <col min="7175" max="7175" width="9.5703125" style="48" customWidth="1"/>
    <col min="7176" max="7177" width="11.28515625" style="48" customWidth="1"/>
    <col min="7178" max="7178" width="11.7109375" style="48" customWidth="1"/>
    <col min="7179" max="7415" width="9.140625" style="48"/>
    <col min="7416" max="7416" width="5.42578125" style="48" customWidth="1"/>
    <col min="7417" max="7417" width="18.7109375" style="48" customWidth="1"/>
    <col min="7418" max="7418" width="9.28515625" style="48" customWidth="1"/>
    <col min="7419" max="7419" width="0" style="48" hidden="1" customWidth="1"/>
    <col min="7420" max="7420" width="11.5703125" style="48" customWidth="1"/>
    <col min="7421" max="7423" width="9.5703125" style="48" customWidth="1"/>
    <col min="7424" max="7424" width="9.85546875" style="48" customWidth="1"/>
    <col min="7425" max="7425" width="9.5703125" style="48" customWidth="1"/>
    <col min="7426" max="7426" width="9.85546875" style="48" customWidth="1"/>
    <col min="7427" max="7427" width="9.5703125" style="48" customWidth="1"/>
    <col min="7428" max="7428" width="11.5703125" style="48" customWidth="1"/>
    <col min="7429" max="7429" width="9.5703125" style="48" customWidth="1"/>
    <col min="7430" max="7430" width="11.28515625" style="48" customWidth="1"/>
    <col min="7431" max="7431" width="9.5703125" style="48" customWidth="1"/>
    <col min="7432" max="7433" width="11.28515625" style="48" customWidth="1"/>
    <col min="7434" max="7434" width="11.7109375" style="48" customWidth="1"/>
    <col min="7435" max="7671" width="9.140625" style="48"/>
    <col min="7672" max="7672" width="5.42578125" style="48" customWidth="1"/>
    <col min="7673" max="7673" width="18.7109375" style="48" customWidth="1"/>
    <col min="7674" max="7674" width="9.28515625" style="48" customWidth="1"/>
    <col min="7675" max="7675" width="0" style="48" hidden="1" customWidth="1"/>
    <col min="7676" max="7676" width="11.5703125" style="48" customWidth="1"/>
    <col min="7677" max="7679" width="9.5703125" style="48" customWidth="1"/>
    <col min="7680" max="7680" width="9.85546875" style="48" customWidth="1"/>
    <col min="7681" max="7681" width="9.5703125" style="48" customWidth="1"/>
    <col min="7682" max="7682" width="9.85546875" style="48" customWidth="1"/>
    <col min="7683" max="7683" width="9.5703125" style="48" customWidth="1"/>
    <col min="7684" max="7684" width="11.5703125" style="48" customWidth="1"/>
    <col min="7685" max="7685" width="9.5703125" style="48" customWidth="1"/>
    <col min="7686" max="7686" width="11.28515625" style="48" customWidth="1"/>
    <col min="7687" max="7687" width="9.5703125" style="48" customWidth="1"/>
    <col min="7688" max="7689" width="11.28515625" style="48" customWidth="1"/>
    <col min="7690" max="7690" width="11.7109375" style="48" customWidth="1"/>
    <col min="7691" max="7927" width="9.140625" style="48"/>
    <col min="7928" max="7928" width="5.42578125" style="48" customWidth="1"/>
    <col min="7929" max="7929" width="18.7109375" style="48" customWidth="1"/>
    <col min="7930" max="7930" width="9.28515625" style="48" customWidth="1"/>
    <col min="7931" max="7931" width="0" style="48" hidden="1" customWidth="1"/>
    <col min="7932" max="7932" width="11.5703125" style="48" customWidth="1"/>
    <col min="7933" max="7935" width="9.5703125" style="48" customWidth="1"/>
    <col min="7936" max="7936" width="9.85546875" style="48" customWidth="1"/>
    <col min="7937" max="7937" width="9.5703125" style="48" customWidth="1"/>
    <col min="7938" max="7938" width="9.85546875" style="48" customWidth="1"/>
    <col min="7939" max="7939" width="9.5703125" style="48" customWidth="1"/>
    <col min="7940" max="7940" width="11.5703125" style="48" customWidth="1"/>
    <col min="7941" max="7941" width="9.5703125" style="48" customWidth="1"/>
    <col min="7942" max="7942" width="11.28515625" style="48" customWidth="1"/>
    <col min="7943" max="7943" width="9.5703125" style="48" customWidth="1"/>
    <col min="7944" max="7945" width="11.28515625" style="48" customWidth="1"/>
    <col min="7946" max="7946" width="11.7109375" style="48" customWidth="1"/>
    <col min="7947" max="8183" width="9.140625" style="48"/>
    <col min="8184" max="8184" width="5.42578125" style="48" customWidth="1"/>
    <col min="8185" max="8185" width="18.7109375" style="48" customWidth="1"/>
    <col min="8186" max="8186" width="9.28515625" style="48" customWidth="1"/>
    <col min="8187" max="8187" width="0" style="48" hidden="1" customWidth="1"/>
    <col min="8188" max="8188" width="11.5703125" style="48" customWidth="1"/>
    <col min="8189" max="8191" width="9.5703125" style="48" customWidth="1"/>
    <col min="8192" max="8192" width="9.85546875" style="48" customWidth="1"/>
    <col min="8193" max="8193" width="9.5703125" style="48" customWidth="1"/>
    <col min="8194" max="8194" width="9.85546875" style="48" customWidth="1"/>
    <col min="8195" max="8195" width="9.5703125" style="48" customWidth="1"/>
    <col min="8196" max="8196" width="11.5703125" style="48" customWidth="1"/>
    <col min="8197" max="8197" width="9.5703125" style="48" customWidth="1"/>
    <col min="8198" max="8198" width="11.28515625" style="48" customWidth="1"/>
    <col min="8199" max="8199" width="9.5703125" style="48" customWidth="1"/>
    <col min="8200" max="8201" width="11.28515625" style="48" customWidth="1"/>
    <col min="8202" max="8202" width="11.7109375" style="48" customWidth="1"/>
    <col min="8203" max="8439" width="9.140625" style="48"/>
    <col min="8440" max="8440" width="5.42578125" style="48" customWidth="1"/>
    <col min="8441" max="8441" width="18.7109375" style="48" customWidth="1"/>
    <col min="8442" max="8442" width="9.28515625" style="48" customWidth="1"/>
    <col min="8443" max="8443" width="0" style="48" hidden="1" customWidth="1"/>
    <col min="8444" max="8444" width="11.5703125" style="48" customWidth="1"/>
    <col min="8445" max="8447" width="9.5703125" style="48" customWidth="1"/>
    <col min="8448" max="8448" width="9.85546875" style="48" customWidth="1"/>
    <col min="8449" max="8449" width="9.5703125" style="48" customWidth="1"/>
    <col min="8450" max="8450" width="9.85546875" style="48" customWidth="1"/>
    <col min="8451" max="8451" width="9.5703125" style="48" customWidth="1"/>
    <col min="8452" max="8452" width="11.5703125" style="48" customWidth="1"/>
    <col min="8453" max="8453" width="9.5703125" style="48" customWidth="1"/>
    <col min="8454" max="8454" width="11.28515625" style="48" customWidth="1"/>
    <col min="8455" max="8455" width="9.5703125" style="48" customWidth="1"/>
    <col min="8456" max="8457" width="11.28515625" style="48" customWidth="1"/>
    <col min="8458" max="8458" width="11.7109375" style="48" customWidth="1"/>
    <col min="8459" max="8695" width="9.140625" style="48"/>
    <col min="8696" max="8696" width="5.42578125" style="48" customWidth="1"/>
    <col min="8697" max="8697" width="18.7109375" style="48" customWidth="1"/>
    <col min="8698" max="8698" width="9.28515625" style="48" customWidth="1"/>
    <col min="8699" max="8699" width="0" style="48" hidden="1" customWidth="1"/>
    <col min="8700" max="8700" width="11.5703125" style="48" customWidth="1"/>
    <col min="8701" max="8703" width="9.5703125" style="48" customWidth="1"/>
    <col min="8704" max="8704" width="9.85546875" style="48" customWidth="1"/>
    <col min="8705" max="8705" width="9.5703125" style="48" customWidth="1"/>
    <col min="8706" max="8706" width="9.85546875" style="48" customWidth="1"/>
    <col min="8707" max="8707" width="9.5703125" style="48" customWidth="1"/>
    <col min="8708" max="8708" width="11.5703125" style="48" customWidth="1"/>
    <col min="8709" max="8709" width="9.5703125" style="48" customWidth="1"/>
    <col min="8710" max="8710" width="11.28515625" style="48" customWidth="1"/>
    <col min="8711" max="8711" width="9.5703125" style="48" customWidth="1"/>
    <col min="8712" max="8713" width="11.28515625" style="48" customWidth="1"/>
    <col min="8714" max="8714" width="11.7109375" style="48" customWidth="1"/>
    <col min="8715" max="8951" width="9.140625" style="48"/>
    <col min="8952" max="8952" width="5.42578125" style="48" customWidth="1"/>
    <col min="8953" max="8953" width="18.7109375" style="48" customWidth="1"/>
    <col min="8954" max="8954" width="9.28515625" style="48" customWidth="1"/>
    <col min="8955" max="8955" width="0" style="48" hidden="1" customWidth="1"/>
    <col min="8956" max="8956" width="11.5703125" style="48" customWidth="1"/>
    <col min="8957" max="8959" width="9.5703125" style="48" customWidth="1"/>
    <col min="8960" max="8960" width="9.85546875" style="48" customWidth="1"/>
    <col min="8961" max="8961" width="9.5703125" style="48" customWidth="1"/>
    <col min="8962" max="8962" width="9.85546875" style="48" customWidth="1"/>
    <col min="8963" max="8963" width="9.5703125" style="48" customWidth="1"/>
    <col min="8964" max="8964" width="11.5703125" style="48" customWidth="1"/>
    <col min="8965" max="8965" width="9.5703125" style="48" customWidth="1"/>
    <col min="8966" max="8966" width="11.28515625" style="48" customWidth="1"/>
    <col min="8967" max="8967" width="9.5703125" style="48" customWidth="1"/>
    <col min="8968" max="8969" width="11.28515625" style="48" customWidth="1"/>
    <col min="8970" max="8970" width="11.7109375" style="48" customWidth="1"/>
    <col min="8971" max="9207" width="9.140625" style="48"/>
    <col min="9208" max="9208" width="5.42578125" style="48" customWidth="1"/>
    <col min="9209" max="9209" width="18.7109375" style="48" customWidth="1"/>
    <col min="9210" max="9210" width="9.28515625" style="48" customWidth="1"/>
    <col min="9211" max="9211" width="0" style="48" hidden="1" customWidth="1"/>
    <col min="9212" max="9212" width="11.5703125" style="48" customWidth="1"/>
    <col min="9213" max="9215" width="9.5703125" style="48" customWidth="1"/>
    <col min="9216" max="9216" width="9.85546875" style="48" customWidth="1"/>
    <col min="9217" max="9217" width="9.5703125" style="48" customWidth="1"/>
    <col min="9218" max="9218" width="9.85546875" style="48" customWidth="1"/>
    <col min="9219" max="9219" width="9.5703125" style="48" customWidth="1"/>
    <col min="9220" max="9220" width="11.5703125" style="48" customWidth="1"/>
    <col min="9221" max="9221" width="9.5703125" style="48" customWidth="1"/>
    <col min="9222" max="9222" width="11.28515625" style="48" customWidth="1"/>
    <col min="9223" max="9223" width="9.5703125" style="48" customWidth="1"/>
    <col min="9224" max="9225" width="11.28515625" style="48" customWidth="1"/>
    <col min="9226" max="9226" width="11.7109375" style="48" customWidth="1"/>
    <col min="9227" max="9463" width="9.140625" style="48"/>
    <col min="9464" max="9464" width="5.42578125" style="48" customWidth="1"/>
    <col min="9465" max="9465" width="18.7109375" style="48" customWidth="1"/>
    <col min="9466" max="9466" width="9.28515625" style="48" customWidth="1"/>
    <col min="9467" max="9467" width="0" style="48" hidden="1" customWidth="1"/>
    <col min="9468" max="9468" width="11.5703125" style="48" customWidth="1"/>
    <col min="9469" max="9471" width="9.5703125" style="48" customWidth="1"/>
    <col min="9472" max="9472" width="9.85546875" style="48" customWidth="1"/>
    <col min="9473" max="9473" width="9.5703125" style="48" customWidth="1"/>
    <col min="9474" max="9474" width="9.85546875" style="48" customWidth="1"/>
    <col min="9475" max="9475" width="9.5703125" style="48" customWidth="1"/>
    <col min="9476" max="9476" width="11.5703125" style="48" customWidth="1"/>
    <col min="9477" max="9477" width="9.5703125" style="48" customWidth="1"/>
    <col min="9478" max="9478" width="11.28515625" style="48" customWidth="1"/>
    <col min="9479" max="9479" width="9.5703125" style="48" customWidth="1"/>
    <col min="9480" max="9481" width="11.28515625" style="48" customWidth="1"/>
    <col min="9482" max="9482" width="11.7109375" style="48" customWidth="1"/>
    <col min="9483" max="9719" width="9.140625" style="48"/>
    <col min="9720" max="9720" width="5.42578125" style="48" customWidth="1"/>
    <col min="9721" max="9721" width="18.7109375" style="48" customWidth="1"/>
    <col min="9722" max="9722" width="9.28515625" style="48" customWidth="1"/>
    <col min="9723" max="9723" width="0" style="48" hidden="1" customWidth="1"/>
    <col min="9724" max="9724" width="11.5703125" style="48" customWidth="1"/>
    <col min="9725" max="9727" width="9.5703125" style="48" customWidth="1"/>
    <col min="9728" max="9728" width="9.85546875" style="48" customWidth="1"/>
    <col min="9729" max="9729" width="9.5703125" style="48" customWidth="1"/>
    <col min="9730" max="9730" width="9.85546875" style="48" customWidth="1"/>
    <col min="9731" max="9731" width="9.5703125" style="48" customWidth="1"/>
    <col min="9732" max="9732" width="11.5703125" style="48" customWidth="1"/>
    <col min="9733" max="9733" width="9.5703125" style="48" customWidth="1"/>
    <col min="9734" max="9734" width="11.28515625" style="48" customWidth="1"/>
    <col min="9735" max="9735" width="9.5703125" style="48" customWidth="1"/>
    <col min="9736" max="9737" width="11.28515625" style="48" customWidth="1"/>
    <col min="9738" max="9738" width="11.7109375" style="48" customWidth="1"/>
    <col min="9739" max="9975" width="9.140625" style="48"/>
    <col min="9976" max="9976" width="5.42578125" style="48" customWidth="1"/>
    <col min="9977" max="9977" width="18.7109375" style="48" customWidth="1"/>
    <col min="9978" max="9978" width="9.28515625" style="48" customWidth="1"/>
    <col min="9979" max="9979" width="0" style="48" hidden="1" customWidth="1"/>
    <col min="9980" max="9980" width="11.5703125" style="48" customWidth="1"/>
    <col min="9981" max="9983" width="9.5703125" style="48" customWidth="1"/>
    <col min="9984" max="9984" width="9.85546875" style="48" customWidth="1"/>
    <col min="9985" max="9985" width="9.5703125" style="48" customWidth="1"/>
    <col min="9986" max="9986" width="9.85546875" style="48" customWidth="1"/>
    <col min="9987" max="9987" width="9.5703125" style="48" customWidth="1"/>
    <col min="9988" max="9988" width="11.5703125" style="48" customWidth="1"/>
    <col min="9989" max="9989" width="9.5703125" style="48" customWidth="1"/>
    <col min="9990" max="9990" width="11.28515625" style="48" customWidth="1"/>
    <col min="9991" max="9991" width="9.5703125" style="48" customWidth="1"/>
    <col min="9992" max="9993" width="11.28515625" style="48" customWidth="1"/>
    <col min="9994" max="9994" width="11.7109375" style="48" customWidth="1"/>
    <col min="9995" max="10231" width="9.140625" style="48"/>
    <col min="10232" max="10232" width="5.42578125" style="48" customWidth="1"/>
    <col min="10233" max="10233" width="18.7109375" style="48" customWidth="1"/>
    <col min="10234" max="10234" width="9.28515625" style="48" customWidth="1"/>
    <col min="10235" max="10235" width="0" style="48" hidden="1" customWidth="1"/>
    <col min="10236" max="10236" width="11.5703125" style="48" customWidth="1"/>
    <col min="10237" max="10239" width="9.5703125" style="48" customWidth="1"/>
    <col min="10240" max="10240" width="9.85546875" style="48" customWidth="1"/>
    <col min="10241" max="10241" width="9.5703125" style="48" customWidth="1"/>
    <col min="10242" max="10242" width="9.85546875" style="48" customWidth="1"/>
    <col min="10243" max="10243" width="9.5703125" style="48" customWidth="1"/>
    <col min="10244" max="10244" width="11.5703125" style="48" customWidth="1"/>
    <col min="10245" max="10245" width="9.5703125" style="48" customWidth="1"/>
    <col min="10246" max="10246" width="11.28515625" style="48" customWidth="1"/>
    <col min="10247" max="10247" width="9.5703125" style="48" customWidth="1"/>
    <col min="10248" max="10249" width="11.28515625" style="48" customWidth="1"/>
    <col min="10250" max="10250" width="11.7109375" style="48" customWidth="1"/>
    <col min="10251" max="10487" width="9.140625" style="48"/>
    <col min="10488" max="10488" width="5.42578125" style="48" customWidth="1"/>
    <col min="10489" max="10489" width="18.7109375" style="48" customWidth="1"/>
    <col min="10490" max="10490" width="9.28515625" style="48" customWidth="1"/>
    <col min="10491" max="10491" width="0" style="48" hidden="1" customWidth="1"/>
    <col min="10492" max="10492" width="11.5703125" style="48" customWidth="1"/>
    <col min="10493" max="10495" width="9.5703125" style="48" customWidth="1"/>
    <col min="10496" max="10496" width="9.85546875" style="48" customWidth="1"/>
    <col min="10497" max="10497" width="9.5703125" style="48" customWidth="1"/>
    <col min="10498" max="10498" width="9.85546875" style="48" customWidth="1"/>
    <col min="10499" max="10499" width="9.5703125" style="48" customWidth="1"/>
    <col min="10500" max="10500" width="11.5703125" style="48" customWidth="1"/>
    <col min="10501" max="10501" width="9.5703125" style="48" customWidth="1"/>
    <col min="10502" max="10502" width="11.28515625" style="48" customWidth="1"/>
    <col min="10503" max="10503" width="9.5703125" style="48" customWidth="1"/>
    <col min="10504" max="10505" width="11.28515625" style="48" customWidth="1"/>
    <col min="10506" max="10506" width="11.7109375" style="48" customWidth="1"/>
    <col min="10507" max="10743" width="9.140625" style="48"/>
    <col min="10744" max="10744" width="5.42578125" style="48" customWidth="1"/>
    <col min="10745" max="10745" width="18.7109375" style="48" customWidth="1"/>
    <col min="10746" max="10746" width="9.28515625" style="48" customWidth="1"/>
    <col min="10747" max="10747" width="0" style="48" hidden="1" customWidth="1"/>
    <col min="10748" max="10748" width="11.5703125" style="48" customWidth="1"/>
    <col min="10749" max="10751" width="9.5703125" style="48" customWidth="1"/>
    <col min="10752" max="10752" width="9.85546875" style="48" customWidth="1"/>
    <col min="10753" max="10753" width="9.5703125" style="48" customWidth="1"/>
    <col min="10754" max="10754" width="9.85546875" style="48" customWidth="1"/>
    <col min="10755" max="10755" width="9.5703125" style="48" customWidth="1"/>
    <col min="10756" max="10756" width="11.5703125" style="48" customWidth="1"/>
    <col min="10757" max="10757" width="9.5703125" style="48" customWidth="1"/>
    <col min="10758" max="10758" width="11.28515625" style="48" customWidth="1"/>
    <col min="10759" max="10759" width="9.5703125" style="48" customWidth="1"/>
    <col min="10760" max="10761" width="11.28515625" style="48" customWidth="1"/>
    <col min="10762" max="10762" width="11.7109375" style="48" customWidth="1"/>
    <col min="10763" max="10999" width="9.140625" style="48"/>
    <col min="11000" max="11000" width="5.42578125" style="48" customWidth="1"/>
    <col min="11001" max="11001" width="18.7109375" style="48" customWidth="1"/>
    <col min="11002" max="11002" width="9.28515625" style="48" customWidth="1"/>
    <col min="11003" max="11003" width="0" style="48" hidden="1" customWidth="1"/>
    <col min="11004" max="11004" width="11.5703125" style="48" customWidth="1"/>
    <col min="11005" max="11007" width="9.5703125" style="48" customWidth="1"/>
    <col min="11008" max="11008" width="9.85546875" style="48" customWidth="1"/>
    <col min="11009" max="11009" width="9.5703125" style="48" customWidth="1"/>
    <col min="11010" max="11010" width="9.85546875" style="48" customWidth="1"/>
    <col min="11011" max="11011" width="9.5703125" style="48" customWidth="1"/>
    <col min="11012" max="11012" width="11.5703125" style="48" customWidth="1"/>
    <col min="11013" max="11013" width="9.5703125" style="48" customWidth="1"/>
    <col min="11014" max="11014" width="11.28515625" style="48" customWidth="1"/>
    <col min="11015" max="11015" width="9.5703125" style="48" customWidth="1"/>
    <col min="11016" max="11017" width="11.28515625" style="48" customWidth="1"/>
    <col min="11018" max="11018" width="11.7109375" style="48" customWidth="1"/>
    <col min="11019" max="11255" width="9.140625" style="48"/>
    <col min="11256" max="11256" width="5.42578125" style="48" customWidth="1"/>
    <col min="11257" max="11257" width="18.7109375" style="48" customWidth="1"/>
    <col min="11258" max="11258" width="9.28515625" style="48" customWidth="1"/>
    <col min="11259" max="11259" width="0" style="48" hidden="1" customWidth="1"/>
    <col min="11260" max="11260" width="11.5703125" style="48" customWidth="1"/>
    <col min="11261" max="11263" width="9.5703125" style="48" customWidth="1"/>
    <col min="11264" max="11264" width="9.85546875" style="48" customWidth="1"/>
    <col min="11265" max="11265" width="9.5703125" style="48" customWidth="1"/>
    <col min="11266" max="11266" width="9.85546875" style="48" customWidth="1"/>
    <col min="11267" max="11267" width="9.5703125" style="48" customWidth="1"/>
    <col min="11268" max="11268" width="11.5703125" style="48" customWidth="1"/>
    <col min="11269" max="11269" width="9.5703125" style="48" customWidth="1"/>
    <col min="11270" max="11270" width="11.28515625" style="48" customWidth="1"/>
    <col min="11271" max="11271" width="9.5703125" style="48" customWidth="1"/>
    <col min="11272" max="11273" width="11.28515625" style="48" customWidth="1"/>
    <col min="11274" max="11274" width="11.7109375" style="48" customWidth="1"/>
    <col min="11275" max="11511" width="9.140625" style="48"/>
    <col min="11512" max="11512" width="5.42578125" style="48" customWidth="1"/>
    <col min="11513" max="11513" width="18.7109375" style="48" customWidth="1"/>
    <col min="11514" max="11514" width="9.28515625" style="48" customWidth="1"/>
    <col min="11515" max="11515" width="0" style="48" hidden="1" customWidth="1"/>
    <col min="11516" max="11516" width="11.5703125" style="48" customWidth="1"/>
    <col min="11517" max="11519" width="9.5703125" style="48" customWidth="1"/>
    <col min="11520" max="11520" width="9.85546875" style="48" customWidth="1"/>
    <col min="11521" max="11521" width="9.5703125" style="48" customWidth="1"/>
    <col min="11522" max="11522" width="9.85546875" style="48" customWidth="1"/>
    <col min="11523" max="11523" width="9.5703125" style="48" customWidth="1"/>
    <col min="11524" max="11524" width="11.5703125" style="48" customWidth="1"/>
    <col min="11525" max="11525" width="9.5703125" style="48" customWidth="1"/>
    <col min="11526" max="11526" width="11.28515625" style="48" customWidth="1"/>
    <col min="11527" max="11527" width="9.5703125" style="48" customWidth="1"/>
    <col min="11528" max="11529" width="11.28515625" style="48" customWidth="1"/>
    <col min="11530" max="11530" width="11.7109375" style="48" customWidth="1"/>
    <col min="11531" max="11767" width="9.140625" style="48"/>
    <col min="11768" max="11768" width="5.42578125" style="48" customWidth="1"/>
    <col min="11769" max="11769" width="18.7109375" style="48" customWidth="1"/>
    <col min="11770" max="11770" width="9.28515625" style="48" customWidth="1"/>
    <col min="11771" max="11771" width="0" style="48" hidden="1" customWidth="1"/>
    <col min="11772" max="11772" width="11.5703125" style="48" customWidth="1"/>
    <col min="11773" max="11775" width="9.5703125" style="48" customWidth="1"/>
    <col min="11776" max="11776" width="9.85546875" style="48" customWidth="1"/>
    <col min="11777" max="11777" width="9.5703125" style="48" customWidth="1"/>
    <col min="11778" max="11778" width="9.85546875" style="48" customWidth="1"/>
    <col min="11779" max="11779" width="9.5703125" style="48" customWidth="1"/>
    <col min="11780" max="11780" width="11.5703125" style="48" customWidth="1"/>
    <col min="11781" max="11781" width="9.5703125" style="48" customWidth="1"/>
    <col min="11782" max="11782" width="11.28515625" style="48" customWidth="1"/>
    <col min="11783" max="11783" width="9.5703125" style="48" customWidth="1"/>
    <col min="11784" max="11785" width="11.28515625" style="48" customWidth="1"/>
    <col min="11786" max="11786" width="11.7109375" style="48" customWidth="1"/>
    <col min="11787" max="12023" width="9.140625" style="48"/>
    <col min="12024" max="12024" width="5.42578125" style="48" customWidth="1"/>
    <col min="12025" max="12025" width="18.7109375" style="48" customWidth="1"/>
    <col min="12026" max="12026" width="9.28515625" style="48" customWidth="1"/>
    <col min="12027" max="12027" width="0" style="48" hidden="1" customWidth="1"/>
    <col min="12028" max="12028" width="11.5703125" style="48" customWidth="1"/>
    <col min="12029" max="12031" width="9.5703125" style="48" customWidth="1"/>
    <col min="12032" max="12032" width="9.85546875" style="48" customWidth="1"/>
    <col min="12033" max="12033" width="9.5703125" style="48" customWidth="1"/>
    <col min="12034" max="12034" width="9.85546875" style="48" customWidth="1"/>
    <col min="12035" max="12035" width="9.5703125" style="48" customWidth="1"/>
    <col min="12036" max="12036" width="11.5703125" style="48" customWidth="1"/>
    <col min="12037" max="12037" width="9.5703125" style="48" customWidth="1"/>
    <col min="12038" max="12038" width="11.28515625" style="48" customWidth="1"/>
    <col min="12039" max="12039" width="9.5703125" style="48" customWidth="1"/>
    <col min="12040" max="12041" width="11.28515625" style="48" customWidth="1"/>
    <col min="12042" max="12042" width="11.7109375" style="48" customWidth="1"/>
    <col min="12043" max="12279" width="9.140625" style="48"/>
    <col min="12280" max="12280" width="5.42578125" style="48" customWidth="1"/>
    <col min="12281" max="12281" width="18.7109375" style="48" customWidth="1"/>
    <col min="12282" max="12282" width="9.28515625" style="48" customWidth="1"/>
    <col min="12283" max="12283" width="0" style="48" hidden="1" customWidth="1"/>
    <col min="12284" max="12284" width="11.5703125" style="48" customWidth="1"/>
    <col min="12285" max="12287" width="9.5703125" style="48" customWidth="1"/>
    <col min="12288" max="12288" width="9.85546875" style="48" customWidth="1"/>
    <col min="12289" max="12289" width="9.5703125" style="48" customWidth="1"/>
    <col min="12290" max="12290" width="9.85546875" style="48" customWidth="1"/>
    <col min="12291" max="12291" width="9.5703125" style="48" customWidth="1"/>
    <col min="12292" max="12292" width="11.5703125" style="48" customWidth="1"/>
    <col min="12293" max="12293" width="9.5703125" style="48" customWidth="1"/>
    <col min="12294" max="12294" width="11.28515625" style="48" customWidth="1"/>
    <col min="12295" max="12295" width="9.5703125" style="48" customWidth="1"/>
    <col min="12296" max="12297" width="11.28515625" style="48" customWidth="1"/>
    <col min="12298" max="12298" width="11.7109375" style="48" customWidth="1"/>
    <col min="12299" max="12535" width="9.140625" style="48"/>
    <col min="12536" max="12536" width="5.42578125" style="48" customWidth="1"/>
    <col min="12537" max="12537" width="18.7109375" style="48" customWidth="1"/>
    <col min="12538" max="12538" width="9.28515625" style="48" customWidth="1"/>
    <col min="12539" max="12539" width="0" style="48" hidden="1" customWidth="1"/>
    <col min="12540" max="12540" width="11.5703125" style="48" customWidth="1"/>
    <col min="12541" max="12543" width="9.5703125" style="48" customWidth="1"/>
    <col min="12544" max="12544" width="9.85546875" style="48" customWidth="1"/>
    <col min="12545" max="12545" width="9.5703125" style="48" customWidth="1"/>
    <col min="12546" max="12546" width="9.85546875" style="48" customWidth="1"/>
    <col min="12547" max="12547" width="9.5703125" style="48" customWidth="1"/>
    <col min="12548" max="12548" width="11.5703125" style="48" customWidth="1"/>
    <col min="12549" max="12549" width="9.5703125" style="48" customWidth="1"/>
    <col min="12550" max="12550" width="11.28515625" style="48" customWidth="1"/>
    <col min="12551" max="12551" width="9.5703125" style="48" customWidth="1"/>
    <col min="12552" max="12553" width="11.28515625" style="48" customWidth="1"/>
    <col min="12554" max="12554" width="11.7109375" style="48" customWidth="1"/>
    <col min="12555" max="12791" width="9.140625" style="48"/>
    <col min="12792" max="12792" width="5.42578125" style="48" customWidth="1"/>
    <col min="12793" max="12793" width="18.7109375" style="48" customWidth="1"/>
    <col min="12794" max="12794" width="9.28515625" style="48" customWidth="1"/>
    <col min="12795" max="12795" width="0" style="48" hidden="1" customWidth="1"/>
    <col min="12796" max="12796" width="11.5703125" style="48" customWidth="1"/>
    <col min="12797" max="12799" width="9.5703125" style="48" customWidth="1"/>
    <col min="12800" max="12800" width="9.85546875" style="48" customWidth="1"/>
    <col min="12801" max="12801" width="9.5703125" style="48" customWidth="1"/>
    <col min="12802" max="12802" width="9.85546875" style="48" customWidth="1"/>
    <col min="12803" max="12803" width="9.5703125" style="48" customWidth="1"/>
    <col min="12804" max="12804" width="11.5703125" style="48" customWidth="1"/>
    <col min="12805" max="12805" width="9.5703125" style="48" customWidth="1"/>
    <col min="12806" max="12806" width="11.28515625" style="48" customWidth="1"/>
    <col min="12807" max="12807" width="9.5703125" style="48" customWidth="1"/>
    <col min="12808" max="12809" width="11.28515625" style="48" customWidth="1"/>
    <col min="12810" max="12810" width="11.7109375" style="48" customWidth="1"/>
    <col min="12811" max="13047" width="9.140625" style="48"/>
    <col min="13048" max="13048" width="5.42578125" style="48" customWidth="1"/>
    <col min="13049" max="13049" width="18.7109375" style="48" customWidth="1"/>
    <col min="13050" max="13050" width="9.28515625" style="48" customWidth="1"/>
    <col min="13051" max="13051" width="0" style="48" hidden="1" customWidth="1"/>
    <col min="13052" max="13052" width="11.5703125" style="48" customWidth="1"/>
    <col min="13053" max="13055" width="9.5703125" style="48" customWidth="1"/>
    <col min="13056" max="13056" width="9.85546875" style="48" customWidth="1"/>
    <col min="13057" max="13057" width="9.5703125" style="48" customWidth="1"/>
    <col min="13058" max="13058" width="9.85546875" style="48" customWidth="1"/>
    <col min="13059" max="13059" width="9.5703125" style="48" customWidth="1"/>
    <col min="13060" max="13060" width="11.5703125" style="48" customWidth="1"/>
    <col min="13061" max="13061" width="9.5703125" style="48" customWidth="1"/>
    <col min="13062" max="13062" width="11.28515625" style="48" customWidth="1"/>
    <col min="13063" max="13063" width="9.5703125" style="48" customWidth="1"/>
    <col min="13064" max="13065" width="11.28515625" style="48" customWidth="1"/>
    <col min="13066" max="13066" width="11.7109375" style="48" customWidth="1"/>
    <col min="13067" max="13303" width="9.140625" style="48"/>
    <col min="13304" max="13304" width="5.42578125" style="48" customWidth="1"/>
    <col min="13305" max="13305" width="18.7109375" style="48" customWidth="1"/>
    <col min="13306" max="13306" width="9.28515625" style="48" customWidth="1"/>
    <col min="13307" max="13307" width="0" style="48" hidden="1" customWidth="1"/>
    <col min="13308" max="13308" width="11.5703125" style="48" customWidth="1"/>
    <col min="13309" max="13311" width="9.5703125" style="48" customWidth="1"/>
    <col min="13312" max="13312" width="9.85546875" style="48" customWidth="1"/>
    <col min="13313" max="13313" width="9.5703125" style="48" customWidth="1"/>
    <col min="13314" max="13314" width="9.85546875" style="48" customWidth="1"/>
    <col min="13315" max="13315" width="9.5703125" style="48" customWidth="1"/>
    <col min="13316" max="13316" width="11.5703125" style="48" customWidth="1"/>
    <col min="13317" max="13317" width="9.5703125" style="48" customWidth="1"/>
    <col min="13318" max="13318" width="11.28515625" style="48" customWidth="1"/>
    <col min="13319" max="13319" width="9.5703125" style="48" customWidth="1"/>
    <col min="13320" max="13321" width="11.28515625" style="48" customWidth="1"/>
    <col min="13322" max="13322" width="11.7109375" style="48" customWidth="1"/>
    <col min="13323" max="13559" width="9.140625" style="48"/>
    <col min="13560" max="13560" width="5.42578125" style="48" customWidth="1"/>
    <col min="13561" max="13561" width="18.7109375" style="48" customWidth="1"/>
    <col min="13562" max="13562" width="9.28515625" style="48" customWidth="1"/>
    <col min="13563" max="13563" width="0" style="48" hidden="1" customWidth="1"/>
    <col min="13564" max="13564" width="11.5703125" style="48" customWidth="1"/>
    <col min="13565" max="13567" width="9.5703125" style="48" customWidth="1"/>
    <col min="13568" max="13568" width="9.85546875" style="48" customWidth="1"/>
    <col min="13569" max="13569" width="9.5703125" style="48" customWidth="1"/>
    <col min="13570" max="13570" width="9.85546875" style="48" customWidth="1"/>
    <col min="13571" max="13571" width="9.5703125" style="48" customWidth="1"/>
    <col min="13572" max="13572" width="11.5703125" style="48" customWidth="1"/>
    <col min="13573" max="13573" width="9.5703125" style="48" customWidth="1"/>
    <col min="13574" max="13574" width="11.28515625" style="48" customWidth="1"/>
    <col min="13575" max="13575" width="9.5703125" style="48" customWidth="1"/>
    <col min="13576" max="13577" width="11.28515625" style="48" customWidth="1"/>
    <col min="13578" max="13578" width="11.7109375" style="48" customWidth="1"/>
    <col min="13579" max="13815" width="9.140625" style="48"/>
    <col min="13816" max="13816" width="5.42578125" style="48" customWidth="1"/>
    <col min="13817" max="13817" width="18.7109375" style="48" customWidth="1"/>
    <col min="13818" max="13818" width="9.28515625" style="48" customWidth="1"/>
    <col min="13819" max="13819" width="0" style="48" hidden="1" customWidth="1"/>
    <col min="13820" max="13820" width="11.5703125" style="48" customWidth="1"/>
    <col min="13821" max="13823" width="9.5703125" style="48" customWidth="1"/>
    <col min="13824" max="13824" width="9.85546875" style="48" customWidth="1"/>
    <col min="13825" max="13825" width="9.5703125" style="48" customWidth="1"/>
    <col min="13826" max="13826" width="9.85546875" style="48" customWidth="1"/>
    <col min="13827" max="13827" width="9.5703125" style="48" customWidth="1"/>
    <col min="13828" max="13828" width="11.5703125" style="48" customWidth="1"/>
    <col min="13829" max="13829" width="9.5703125" style="48" customWidth="1"/>
    <col min="13830" max="13830" width="11.28515625" style="48" customWidth="1"/>
    <col min="13831" max="13831" width="9.5703125" style="48" customWidth="1"/>
    <col min="13832" max="13833" width="11.28515625" style="48" customWidth="1"/>
    <col min="13834" max="13834" width="11.7109375" style="48" customWidth="1"/>
    <col min="13835" max="14071" width="9.140625" style="48"/>
    <col min="14072" max="14072" width="5.42578125" style="48" customWidth="1"/>
    <col min="14073" max="14073" width="18.7109375" style="48" customWidth="1"/>
    <col min="14074" max="14074" width="9.28515625" style="48" customWidth="1"/>
    <col min="14075" max="14075" width="0" style="48" hidden="1" customWidth="1"/>
    <col min="14076" max="14076" width="11.5703125" style="48" customWidth="1"/>
    <col min="14077" max="14079" width="9.5703125" style="48" customWidth="1"/>
    <col min="14080" max="14080" width="9.85546875" style="48" customWidth="1"/>
    <col min="14081" max="14081" width="9.5703125" style="48" customWidth="1"/>
    <col min="14082" max="14082" width="9.85546875" style="48" customWidth="1"/>
    <col min="14083" max="14083" width="9.5703125" style="48" customWidth="1"/>
    <col min="14084" max="14084" width="11.5703125" style="48" customWidth="1"/>
    <col min="14085" max="14085" width="9.5703125" style="48" customWidth="1"/>
    <col min="14086" max="14086" width="11.28515625" style="48" customWidth="1"/>
    <col min="14087" max="14087" width="9.5703125" style="48" customWidth="1"/>
    <col min="14088" max="14089" width="11.28515625" style="48" customWidth="1"/>
    <col min="14090" max="14090" width="11.7109375" style="48" customWidth="1"/>
    <col min="14091" max="14327" width="9.140625" style="48"/>
    <col min="14328" max="14328" width="5.42578125" style="48" customWidth="1"/>
    <col min="14329" max="14329" width="18.7109375" style="48" customWidth="1"/>
    <col min="14330" max="14330" width="9.28515625" style="48" customWidth="1"/>
    <col min="14331" max="14331" width="0" style="48" hidden="1" customWidth="1"/>
    <col min="14332" max="14332" width="11.5703125" style="48" customWidth="1"/>
    <col min="14333" max="14335" width="9.5703125" style="48" customWidth="1"/>
    <col min="14336" max="14336" width="9.85546875" style="48" customWidth="1"/>
    <col min="14337" max="14337" width="9.5703125" style="48" customWidth="1"/>
    <col min="14338" max="14338" width="9.85546875" style="48" customWidth="1"/>
    <col min="14339" max="14339" width="9.5703125" style="48" customWidth="1"/>
    <col min="14340" max="14340" width="11.5703125" style="48" customWidth="1"/>
    <col min="14341" max="14341" width="9.5703125" style="48" customWidth="1"/>
    <col min="14342" max="14342" width="11.28515625" style="48" customWidth="1"/>
    <col min="14343" max="14343" width="9.5703125" style="48" customWidth="1"/>
    <col min="14344" max="14345" width="11.28515625" style="48" customWidth="1"/>
    <col min="14346" max="14346" width="11.7109375" style="48" customWidth="1"/>
    <col min="14347" max="14583" width="9.140625" style="48"/>
    <col min="14584" max="14584" width="5.42578125" style="48" customWidth="1"/>
    <col min="14585" max="14585" width="18.7109375" style="48" customWidth="1"/>
    <col min="14586" max="14586" width="9.28515625" style="48" customWidth="1"/>
    <col min="14587" max="14587" width="0" style="48" hidden="1" customWidth="1"/>
    <col min="14588" max="14588" width="11.5703125" style="48" customWidth="1"/>
    <col min="14589" max="14591" width="9.5703125" style="48" customWidth="1"/>
    <col min="14592" max="14592" width="9.85546875" style="48" customWidth="1"/>
    <col min="14593" max="14593" width="9.5703125" style="48" customWidth="1"/>
    <col min="14594" max="14594" width="9.85546875" style="48" customWidth="1"/>
    <col min="14595" max="14595" width="9.5703125" style="48" customWidth="1"/>
    <col min="14596" max="14596" width="11.5703125" style="48" customWidth="1"/>
    <col min="14597" max="14597" width="9.5703125" style="48" customWidth="1"/>
    <col min="14598" max="14598" width="11.28515625" style="48" customWidth="1"/>
    <col min="14599" max="14599" width="9.5703125" style="48" customWidth="1"/>
    <col min="14600" max="14601" width="11.28515625" style="48" customWidth="1"/>
    <col min="14602" max="14602" width="11.7109375" style="48" customWidth="1"/>
    <col min="14603" max="14839" width="9.140625" style="48"/>
    <col min="14840" max="14840" width="5.42578125" style="48" customWidth="1"/>
    <col min="14841" max="14841" width="18.7109375" style="48" customWidth="1"/>
    <col min="14842" max="14842" width="9.28515625" style="48" customWidth="1"/>
    <col min="14843" max="14843" width="0" style="48" hidden="1" customWidth="1"/>
    <col min="14844" max="14844" width="11.5703125" style="48" customWidth="1"/>
    <col min="14845" max="14847" width="9.5703125" style="48" customWidth="1"/>
    <col min="14848" max="14848" width="9.85546875" style="48" customWidth="1"/>
    <col min="14849" max="14849" width="9.5703125" style="48" customWidth="1"/>
    <col min="14850" max="14850" width="9.85546875" style="48" customWidth="1"/>
    <col min="14851" max="14851" width="9.5703125" style="48" customWidth="1"/>
    <col min="14852" max="14852" width="11.5703125" style="48" customWidth="1"/>
    <col min="14853" max="14853" width="9.5703125" style="48" customWidth="1"/>
    <col min="14854" max="14854" width="11.28515625" style="48" customWidth="1"/>
    <col min="14855" max="14855" width="9.5703125" style="48" customWidth="1"/>
    <col min="14856" max="14857" width="11.28515625" style="48" customWidth="1"/>
    <col min="14858" max="14858" width="11.7109375" style="48" customWidth="1"/>
    <col min="14859" max="15095" width="9.140625" style="48"/>
    <col min="15096" max="15096" width="5.42578125" style="48" customWidth="1"/>
    <col min="15097" max="15097" width="18.7109375" style="48" customWidth="1"/>
    <col min="15098" max="15098" width="9.28515625" style="48" customWidth="1"/>
    <col min="15099" max="15099" width="0" style="48" hidden="1" customWidth="1"/>
    <col min="15100" max="15100" width="11.5703125" style="48" customWidth="1"/>
    <col min="15101" max="15103" width="9.5703125" style="48" customWidth="1"/>
    <col min="15104" max="15104" width="9.85546875" style="48" customWidth="1"/>
    <col min="15105" max="15105" width="9.5703125" style="48" customWidth="1"/>
    <col min="15106" max="15106" width="9.85546875" style="48" customWidth="1"/>
    <col min="15107" max="15107" width="9.5703125" style="48" customWidth="1"/>
    <col min="15108" max="15108" width="11.5703125" style="48" customWidth="1"/>
    <col min="15109" max="15109" width="9.5703125" style="48" customWidth="1"/>
    <col min="15110" max="15110" width="11.28515625" style="48" customWidth="1"/>
    <col min="15111" max="15111" width="9.5703125" style="48" customWidth="1"/>
    <col min="15112" max="15113" width="11.28515625" style="48" customWidth="1"/>
    <col min="15114" max="15114" width="11.7109375" style="48" customWidth="1"/>
    <col min="15115" max="15351" width="9.140625" style="48"/>
    <col min="15352" max="15352" width="5.42578125" style="48" customWidth="1"/>
    <col min="15353" max="15353" width="18.7109375" style="48" customWidth="1"/>
    <col min="15354" max="15354" width="9.28515625" style="48" customWidth="1"/>
    <col min="15355" max="15355" width="0" style="48" hidden="1" customWidth="1"/>
    <col min="15356" max="15356" width="11.5703125" style="48" customWidth="1"/>
    <col min="15357" max="15359" width="9.5703125" style="48" customWidth="1"/>
    <col min="15360" max="15360" width="9.85546875" style="48" customWidth="1"/>
    <col min="15361" max="15361" width="9.5703125" style="48" customWidth="1"/>
    <col min="15362" max="15362" width="9.85546875" style="48" customWidth="1"/>
    <col min="15363" max="15363" width="9.5703125" style="48" customWidth="1"/>
    <col min="15364" max="15364" width="11.5703125" style="48" customWidth="1"/>
    <col min="15365" max="15365" width="9.5703125" style="48" customWidth="1"/>
    <col min="15366" max="15366" width="11.28515625" style="48" customWidth="1"/>
    <col min="15367" max="15367" width="9.5703125" style="48" customWidth="1"/>
    <col min="15368" max="15369" width="11.28515625" style="48" customWidth="1"/>
    <col min="15370" max="15370" width="11.7109375" style="48" customWidth="1"/>
    <col min="15371" max="15607" width="9.140625" style="48"/>
    <col min="15608" max="15608" width="5.42578125" style="48" customWidth="1"/>
    <col min="15609" max="15609" width="18.7109375" style="48" customWidth="1"/>
    <col min="15610" max="15610" width="9.28515625" style="48" customWidth="1"/>
    <col min="15611" max="15611" width="0" style="48" hidden="1" customWidth="1"/>
    <col min="15612" max="15612" width="11.5703125" style="48" customWidth="1"/>
    <col min="15613" max="15615" width="9.5703125" style="48" customWidth="1"/>
    <col min="15616" max="15616" width="9.85546875" style="48" customWidth="1"/>
    <col min="15617" max="15617" width="9.5703125" style="48" customWidth="1"/>
    <col min="15618" max="15618" width="9.85546875" style="48" customWidth="1"/>
    <col min="15619" max="15619" width="9.5703125" style="48" customWidth="1"/>
    <col min="15620" max="15620" width="11.5703125" style="48" customWidth="1"/>
    <col min="15621" max="15621" width="9.5703125" style="48" customWidth="1"/>
    <col min="15622" max="15622" width="11.28515625" style="48" customWidth="1"/>
    <col min="15623" max="15623" width="9.5703125" style="48" customWidth="1"/>
    <col min="15624" max="15625" width="11.28515625" style="48" customWidth="1"/>
    <col min="15626" max="15626" width="11.7109375" style="48" customWidth="1"/>
    <col min="15627" max="15863" width="9.140625" style="48"/>
    <col min="15864" max="15864" width="5.42578125" style="48" customWidth="1"/>
    <col min="15865" max="15865" width="18.7109375" style="48" customWidth="1"/>
    <col min="15866" max="15866" width="9.28515625" style="48" customWidth="1"/>
    <col min="15867" max="15867" width="0" style="48" hidden="1" customWidth="1"/>
    <col min="15868" max="15868" width="11.5703125" style="48" customWidth="1"/>
    <col min="15869" max="15871" width="9.5703125" style="48" customWidth="1"/>
    <col min="15872" max="15872" width="9.85546875" style="48" customWidth="1"/>
    <col min="15873" max="15873" width="9.5703125" style="48" customWidth="1"/>
    <col min="15874" max="15874" width="9.85546875" style="48" customWidth="1"/>
    <col min="15875" max="15875" width="9.5703125" style="48" customWidth="1"/>
    <col min="15876" max="15876" width="11.5703125" style="48" customWidth="1"/>
    <col min="15877" max="15877" width="9.5703125" style="48" customWidth="1"/>
    <col min="15878" max="15878" width="11.28515625" style="48" customWidth="1"/>
    <col min="15879" max="15879" width="9.5703125" style="48" customWidth="1"/>
    <col min="15880" max="15881" width="11.28515625" style="48" customWidth="1"/>
    <col min="15882" max="15882" width="11.7109375" style="48" customWidth="1"/>
    <col min="15883" max="16119" width="9.140625" style="48"/>
    <col min="16120" max="16120" width="5.42578125" style="48" customWidth="1"/>
    <col min="16121" max="16121" width="18.7109375" style="48" customWidth="1"/>
    <col min="16122" max="16122" width="9.28515625" style="48" customWidth="1"/>
    <col min="16123" max="16123" width="0" style="48" hidden="1" customWidth="1"/>
    <col min="16124" max="16124" width="11.5703125" style="48" customWidth="1"/>
    <col min="16125" max="16127" width="9.5703125" style="48" customWidth="1"/>
    <col min="16128" max="16128" width="9.85546875" style="48" customWidth="1"/>
    <col min="16129" max="16129" width="9.5703125" style="48" customWidth="1"/>
    <col min="16130" max="16130" width="9.85546875" style="48" customWidth="1"/>
    <col min="16131" max="16131" width="9.5703125" style="48" customWidth="1"/>
    <col min="16132" max="16132" width="11.5703125" style="48" customWidth="1"/>
    <col min="16133" max="16133" width="9.5703125" style="48" customWidth="1"/>
    <col min="16134" max="16134" width="11.28515625" style="48" customWidth="1"/>
    <col min="16135" max="16135" width="9.5703125" style="48" customWidth="1"/>
    <col min="16136" max="16137" width="11.28515625" style="48" customWidth="1"/>
    <col min="16138" max="16138" width="11.7109375" style="48" customWidth="1"/>
    <col min="16139" max="16384" width="9.140625" style="48"/>
  </cols>
  <sheetData>
    <row r="1" spans="1:9" ht="14.25">
      <c r="A1" s="133"/>
      <c r="B1" s="134"/>
      <c r="C1" s="137" t="s">
        <v>100</v>
      </c>
      <c r="D1" s="137"/>
      <c r="E1" s="137"/>
      <c r="F1" s="137"/>
      <c r="G1" s="137"/>
      <c r="H1" s="137"/>
      <c r="I1" s="138"/>
    </row>
    <row r="2" spans="1:9" ht="31.5" customHeight="1">
      <c r="A2" s="135"/>
      <c r="B2" s="136"/>
      <c r="C2" s="139" t="str">
        <f>PLAN!A5</f>
        <v>Obra: Reestruturação urbano-viária da Av. Garibaldi Campinhos / Praça Dr. João Felício com base em projeto de geometria viária da SETTRA</v>
      </c>
      <c r="D2" s="139"/>
      <c r="E2" s="139"/>
      <c r="F2" s="139"/>
      <c r="G2" s="139"/>
      <c r="H2" s="139"/>
      <c r="I2" s="140"/>
    </row>
    <row r="3" spans="1:9" ht="12.75" customHeight="1">
      <c r="A3" s="141"/>
      <c r="B3" s="142" t="s">
        <v>101</v>
      </c>
      <c r="C3" s="142" t="s">
        <v>102</v>
      </c>
      <c r="D3" s="142" t="s">
        <v>117</v>
      </c>
      <c r="E3" s="142" t="s">
        <v>103</v>
      </c>
      <c r="F3" s="142"/>
      <c r="G3" s="142" t="s">
        <v>104</v>
      </c>
      <c r="H3" s="142"/>
      <c r="I3" s="143" t="s">
        <v>105</v>
      </c>
    </row>
    <row r="4" spans="1:9">
      <c r="A4" s="141"/>
      <c r="B4" s="142"/>
      <c r="C4" s="142"/>
      <c r="D4" s="142"/>
      <c r="E4" s="91" t="s">
        <v>106</v>
      </c>
      <c r="F4" s="91" t="s">
        <v>107</v>
      </c>
      <c r="G4" s="91" t="s">
        <v>106</v>
      </c>
      <c r="H4" s="91" t="s">
        <v>107</v>
      </c>
      <c r="I4" s="143"/>
    </row>
    <row r="5" spans="1:9">
      <c r="A5" s="147" t="str">
        <f>PLAN!A7</f>
        <v>1</v>
      </c>
      <c r="B5" s="144" t="str">
        <f>PLAN!B7</f>
        <v>SERVIÇOS PRELIMINARES</v>
      </c>
      <c r="C5" s="92"/>
      <c r="D5" s="93" t="s">
        <v>108</v>
      </c>
      <c r="E5" s="94"/>
      <c r="F5" s="94"/>
      <c r="G5" s="94"/>
      <c r="H5" s="94"/>
      <c r="I5" s="108"/>
    </row>
    <row r="6" spans="1:9">
      <c r="A6" s="148"/>
      <c r="B6" s="145"/>
      <c r="C6" s="96" t="e">
        <f>C7/D23</f>
        <v>#DIV/0!</v>
      </c>
      <c r="D6" s="97" t="s">
        <v>109</v>
      </c>
      <c r="E6" s="98">
        <f>1/4</f>
        <v>0.25</v>
      </c>
      <c r="F6" s="98">
        <f t="shared" ref="F6:H6" si="0">1/4</f>
        <v>0.25</v>
      </c>
      <c r="G6" s="98">
        <f t="shared" si="0"/>
        <v>0.25</v>
      </c>
      <c r="H6" s="98">
        <f t="shared" si="0"/>
        <v>0.25</v>
      </c>
      <c r="I6" s="109">
        <f>SUM(E6:H6)</f>
        <v>1</v>
      </c>
    </row>
    <row r="7" spans="1:9">
      <c r="A7" s="149"/>
      <c r="B7" s="146"/>
      <c r="C7" s="92">
        <f>PLAN!H7</f>
        <v>0</v>
      </c>
      <c r="D7" s="93" t="s">
        <v>110</v>
      </c>
      <c r="E7" s="99">
        <f>$C$7*E6</f>
        <v>0</v>
      </c>
      <c r="F7" s="99">
        <f>$C$7*F6</f>
        <v>0</v>
      </c>
      <c r="G7" s="99">
        <f>$C$7*G6</f>
        <v>0</v>
      </c>
      <c r="H7" s="99">
        <f>$C$7*H6</f>
        <v>0</v>
      </c>
      <c r="I7" s="110">
        <f>SUM(E7:H7)</f>
        <v>0</v>
      </c>
    </row>
    <row r="8" spans="1:9">
      <c r="A8" s="147" t="str">
        <f>PLAN!A15</f>
        <v>2</v>
      </c>
      <c r="B8" s="144" t="str">
        <f>PLAN!B15</f>
        <v xml:space="preserve">DEMOLIÇÕES E REMOÇÕES </v>
      </c>
      <c r="C8" s="92"/>
      <c r="D8" s="93" t="s">
        <v>108</v>
      </c>
      <c r="E8" s="94"/>
      <c r="F8" s="95"/>
      <c r="G8" s="95"/>
      <c r="H8" s="95"/>
      <c r="I8" s="108"/>
    </row>
    <row r="9" spans="1:9">
      <c r="A9" s="148"/>
      <c r="B9" s="145"/>
      <c r="C9" s="96" t="e">
        <f>C10/D23</f>
        <v>#DIV/0!</v>
      </c>
      <c r="D9" s="97" t="s">
        <v>109</v>
      </c>
      <c r="E9" s="98">
        <v>1</v>
      </c>
      <c r="F9" s="98"/>
      <c r="G9" s="98"/>
      <c r="H9" s="98"/>
      <c r="I9" s="109">
        <f>SUM(E9:H9)</f>
        <v>1</v>
      </c>
    </row>
    <row r="10" spans="1:9">
      <c r="A10" s="149"/>
      <c r="B10" s="146"/>
      <c r="C10" s="92">
        <f>PLAN!H15</f>
        <v>0</v>
      </c>
      <c r="D10" s="93" t="s">
        <v>110</v>
      </c>
      <c r="E10" s="99">
        <f t="shared" ref="E10" si="1">$C$10*E9</f>
        <v>0</v>
      </c>
      <c r="F10" s="99"/>
      <c r="G10" s="100"/>
      <c r="H10" s="100"/>
      <c r="I10" s="110">
        <f>SUM(E10:H10)</f>
        <v>0</v>
      </c>
    </row>
    <row r="11" spans="1:9">
      <c r="A11" s="147" t="str">
        <f>PLAN!A32</f>
        <v>3</v>
      </c>
      <c r="B11" s="144" t="str">
        <f>PLAN!B32</f>
        <v>ELEMENTOS DE URBANISMO</v>
      </c>
      <c r="C11" s="92"/>
      <c r="D11" s="93" t="s">
        <v>108</v>
      </c>
      <c r="E11" s="95"/>
      <c r="F11" s="94"/>
      <c r="G11" s="94"/>
      <c r="H11" s="94"/>
      <c r="I11" s="108"/>
    </row>
    <row r="12" spans="1:9">
      <c r="A12" s="148"/>
      <c r="B12" s="145"/>
      <c r="C12" s="96" t="e">
        <f>C13/D23</f>
        <v>#DIV/0!</v>
      </c>
      <c r="D12" s="97" t="s">
        <v>109</v>
      </c>
      <c r="E12" s="98"/>
      <c r="F12" s="98">
        <f>1/3</f>
        <v>0.33333333333333331</v>
      </c>
      <c r="G12" s="98">
        <f>1/3</f>
        <v>0.33333333333333331</v>
      </c>
      <c r="H12" s="98">
        <f>1/3</f>
        <v>0.33333333333333331</v>
      </c>
      <c r="I12" s="109">
        <f>SUM(E12:H12)</f>
        <v>1</v>
      </c>
    </row>
    <row r="13" spans="1:9">
      <c r="A13" s="149"/>
      <c r="B13" s="146"/>
      <c r="C13" s="92">
        <f>PLAN!H32</f>
        <v>0</v>
      </c>
      <c r="D13" s="93" t="s">
        <v>110</v>
      </c>
      <c r="E13" s="100"/>
      <c r="F13" s="99">
        <f t="shared" ref="F13" si="2">$C$13*F12</f>
        <v>0</v>
      </c>
      <c r="G13" s="99">
        <f t="shared" ref="G13:H13" si="3">$C$13*G12</f>
        <v>0</v>
      </c>
      <c r="H13" s="99">
        <f t="shared" si="3"/>
        <v>0</v>
      </c>
      <c r="I13" s="110">
        <f>SUM(E13:H13)</f>
        <v>0</v>
      </c>
    </row>
    <row r="14" spans="1:9">
      <c r="A14" s="147">
        <f>PLAN!A38</f>
        <v>4</v>
      </c>
      <c r="B14" s="144" t="str">
        <f>PLAN!B38</f>
        <v>PAVIMENTAÇÃO ASFÁLTICA</v>
      </c>
      <c r="C14" s="92"/>
      <c r="D14" s="93" t="s">
        <v>108</v>
      </c>
      <c r="E14" s="95"/>
      <c r="F14" s="94"/>
      <c r="G14" s="94"/>
      <c r="H14" s="94"/>
      <c r="I14" s="108"/>
    </row>
    <row r="15" spans="1:9">
      <c r="A15" s="148"/>
      <c r="B15" s="145"/>
      <c r="C15" s="96" t="e">
        <f>C16/D23</f>
        <v>#DIV/0!</v>
      </c>
      <c r="D15" s="97" t="s">
        <v>109</v>
      </c>
      <c r="E15" s="98"/>
      <c r="F15" s="98">
        <f>1/3</f>
        <v>0.33333333333333331</v>
      </c>
      <c r="G15" s="98">
        <f>1/3</f>
        <v>0.33333333333333331</v>
      </c>
      <c r="H15" s="98">
        <f>1/3</f>
        <v>0.33333333333333331</v>
      </c>
      <c r="I15" s="109">
        <f>SUM(E15:H15)</f>
        <v>1</v>
      </c>
    </row>
    <row r="16" spans="1:9">
      <c r="A16" s="149"/>
      <c r="B16" s="146"/>
      <c r="C16" s="92">
        <f>PLAN!H38</f>
        <v>0</v>
      </c>
      <c r="D16" s="93" t="s">
        <v>110</v>
      </c>
      <c r="E16" s="100"/>
      <c r="F16" s="99">
        <f t="shared" ref="F16" si="4">$C$16*F15</f>
        <v>0</v>
      </c>
      <c r="G16" s="99">
        <f t="shared" ref="G16:H16" si="5">$C$16*G15</f>
        <v>0</v>
      </c>
      <c r="H16" s="99">
        <f t="shared" si="5"/>
        <v>0</v>
      </c>
      <c r="I16" s="110">
        <f>SUM(E16:H16)</f>
        <v>0</v>
      </c>
    </row>
    <row r="17" spans="1:10">
      <c r="A17" s="147">
        <f>PLAN!A50</f>
        <v>5</v>
      </c>
      <c r="B17" s="144" t="str">
        <f>PLAN!B50</f>
        <v>DRENAGEM PLUVIAL</v>
      </c>
      <c r="C17" s="92"/>
      <c r="D17" s="93" t="s">
        <v>108</v>
      </c>
      <c r="E17" s="94"/>
      <c r="F17" s="95"/>
      <c r="G17" s="95"/>
      <c r="H17" s="95"/>
      <c r="I17" s="108"/>
    </row>
    <row r="18" spans="1:10">
      <c r="A18" s="148"/>
      <c r="B18" s="145"/>
      <c r="C18" s="96" t="e">
        <f>C19/D23</f>
        <v>#DIV/0!</v>
      </c>
      <c r="D18" s="97" t="s">
        <v>109</v>
      </c>
      <c r="E18" s="98">
        <v>1</v>
      </c>
      <c r="F18" s="98"/>
      <c r="G18" s="98"/>
      <c r="H18" s="98"/>
      <c r="I18" s="109">
        <f>SUM(E18:H18)</f>
        <v>1</v>
      </c>
    </row>
    <row r="19" spans="1:10">
      <c r="A19" s="149"/>
      <c r="B19" s="146"/>
      <c r="C19" s="92">
        <f>PLAN!H50</f>
        <v>0</v>
      </c>
      <c r="D19" s="93" t="s">
        <v>110</v>
      </c>
      <c r="E19" s="99">
        <f t="shared" ref="E19" si="6">$C$19*E18</f>
        <v>0</v>
      </c>
      <c r="F19" s="100"/>
      <c r="G19" s="100"/>
      <c r="H19" s="100"/>
      <c r="I19" s="110">
        <f>SUM(E19:H19)</f>
        <v>0</v>
      </c>
    </row>
    <row r="20" spans="1:10">
      <c r="A20" s="147">
        <f>PLAN!A54</f>
        <v>6</v>
      </c>
      <c r="B20" s="144" t="str">
        <f>PLAN!B54</f>
        <v>SERVIÇOS COMPLEMENTARES</v>
      </c>
      <c r="C20" s="92"/>
      <c r="D20" s="93" t="s">
        <v>108</v>
      </c>
      <c r="E20" s="95"/>
      <c r="F20" s="95"/>
      <c r="G20" s="94"/>
      <c r="H20" s="94"/>
      <c r="I20" s="108"/>
    </row>
    <row r="21" spans="1:10">
      <c r="A21" s="148"/>
      <c r="B21" s="145"/>
      <c r="C21" s="96" t="e">
        <f>C22/D23</f>
        <v>#DIV/0!</v>
      </c>
      <c r="D21" s="97" t="s">
        <v>109</v>
      </c>
      <c r="E21" s="98"/>
      <c r="F21" s="98"/>
      <c r="G21" s="98">
        <f>1/2</f>
        <v>0.5</v>
      </c>
      <c r="H21" s="98">
        <f>1/2</f>
        <v>0.5</v>
      </c>
      <c r="I21" s="109">
        <f>SUM(E21:H21)</f>
        <v>1</v>
      </c>
    </row>
    <row r="22" spans="1:10">
      <c r="A22" s="149"/>
      <c r="B22" s="146"/>
      <c r="C22" s="92">
        <f>PLAN!H54</f>
        <v>0</v>
      </c>
      <c r="D22" s="93" t="s">
        <v>110</v>
      </c>
      <c r="E22" s="100"/>
      <c r="F22" s="100"/>
      <c r="G22" s="99">
        <f t="shared" ref="G22:H22" si="7">$C$22*G21</f>
        <v>0</v>
      </c>
      <c r="H22" s="99">
        <f t="shared" si="7"/>
        <v>0</v>
      </c>
      <c r="I22" s="110">
        <f>SUM(E22:H22)</f>
        <v>0</v>
      </c>
    </row>
    <row r="23" spans="1:10" s="90" customFormat="1" ht="11.25">
      <c r="A23" s="154" t="s">
        <v>111</v>
      </c>
      <c r="B23" s="155"/>
      <c r="C23" s="155"/>
      <c r="D23" s="101">
        <f>C7+C10+C13+C16+C19+C22</f>
        <v>0</v>
      </c>
      <c r="E23" s="101">
        <f>E7+E10+E13+E16+E19+E22</f>
        <v>0</v>
      </c>
      <c r="F23" s="101">
        <f t="shared" ref="F23:H23" si="8">F7+F10+F13+F16+F19+F22</f>
        <v>0</v>
      </c>
      <c r="G23" s="101">
        <f t="shared" si="8"/>
        <v>0</v>
      </c>
      <c r="H23" s="101">
        <f t="shared" si="8"/>
        <v>0</v>
      </c>
      <c r="I23" s="111">
        <f>E23+F23+G23+H23</f>
        <v>0</v>
      </c>
      <c r="J23" s="102"/>
    </row>
    <row r="24" spans="1:10" s="90" customFormat="1" ht="11.25">
      <c r="A24" s="112"/>
      <c r="B24" s="103"/>
      <c r="C24" s="103"/>
      <c r="D24" s="104"/>
      <c r="E24" s="100"/>
      <c r="F24" s="100"/>
      <c r="G24" s="100"/>
      <c r="H24" s="100"/>
      <c r="I24" s="110"/>
    </row>
    <row r="25" spans="1:10" s="90" customFormat="1" ht="11.25">
      <c r="A25" s="152" t="s">
        <v>112</v>
      </c>
      <c r="B25" s="153"/>
      <c r="C25" s="153"/>
      <c r="D25" s="105"/>
      <c r="E25" s="105"/>
      <c r="F25" s="105" t="e">
        <f>(E23+F23)/D23</f>
        <v>#DIV/0!</v>
      </c>
      <c r="G25" s="105"/>
      <c r="H25" s="105" t="e">
        <f>(G23+H23)/D23</f>
        <v>#DIV/0!</v>
      </c>
      <c r="I25" s="113" t="e">
        <f>SUM(F25:H25)</f>
        <v>#DIV/0!</v>
      </c>
    </row>
    <row r="26" spans="1:10" s="90" customFormat="1" ht="11.25">
      <c r="A26" s="114"/>
      <c r="B26" s="106"/>
      <c r="C26" s="106"/>
      <c r="D26" s="105"/>
      <c r="E26" s="107"/>
      <c r="F26" s="107"/>
      <c r="G26" s="107"/>
      <c r="H26" s="107"/>
      <c r="I26" s="115"/>
    </row>
    <row r="27" spans="1:10" s="90" customFormat="1" ht="11.25">
      <c r="A27" s="152" t="s">
        <v>113</v>
      </c>
      <c r="B27" s="153"/>
      <c r="C27" s="153"/>
      <c r="D27" s="105"/>
      <c r="E27" s="107"/>
      <c r="F27" s="107">
        <f>E23+F23</f>
        <v>0</v>
      </c>
      <c r="G27" s="107"/>
      <c r="H27" s="107">
        <f>G23+H23</f>
        <v>0</v>
      </c>
      <c r="I27" s="115">
        <f>SUM(F27:H27)</f>
        <v>0</v>
      </c>
    </row>
    <row r="28" spans="1:10" s="90" customFormat="1" ht="11.25">
      <c r="A28" s="114"/>
      <c r="B28" s="106"/>
      <c r="C28" s="106"/>
      <c r="D28" s="105"/>
      <c r="E28" s="107"/>
      <c r="F28" s="107"/>
      <c r="G28" s="107"/>
      <c r="H28" s="107"/>
      <c r="I28" s="115"/>
    </row>
    <row r="29" spans="1:10" s="90" customFormat="1" ht="11.25">
      <c r="A29" s="152" t="s">
        <v>114</v>
      </c>
      <c r="B29" s="153"/>
      <c r="C29" s="153"/>
      <c r="D29" s="105"/>
      <c r="E29" s="107"/>
      <c r="F29" s="107">
        <f>F27</f>
        <v>0</v>
      </c>
      <c r="G29" s="107"/>
      <c r="H29" s="107">
        <f>F29+H27</f>
        <v>0</v>
      </c>
      <c r="I29" s="115">
        <f>H29</f>
        <v>0</v>
      </c>
    </row>
    <row r="30" spans="1:10" s="90" customFormat="1" ht="11.25">
      <c r="A30" s="114"/>
      <c r="B30" s="106"/>
      <c r="C30" s="106"/>
      <c r="D30" s="105"/>
      <c r="E30" s="107"/>
      <c r="F30" s="107"/>
      <c r="G30" s="107"/>
      <c r="H30" s="107"/>
      <c r="I30" s="115"/>
    </row>
    <row r="31" spans="1:10" s="90" customFormat="1" ht="11.25">
      <c r="A31" s="150" t="s">
        <v>115</v>
      </c>
      <c r="B31" s="151"/>
      <c r="C31" s="151"/>
      <c r="D31" s="116"/>
      <c r="E31" s="117"/>
      <c r="F31" s="117" t="e">
        <f>F25</f>
        <v>#DIV/0!</v>
      </c>
      <c r="G31" s="117"/>
      <c r="H31" s="117" t="e">
        <f>F31+H25</f>
        <v>#DIV/0!</v>
      </c>
      <c r="I31" s="118" t="e">
        <f>H31</f>
        <v>#DIV/0!</v>
      </c>
    </row>
  </sheetData>
  <sheetProtection selectLockedCells="1" selectUnlockedCells="1"/>
  <mergeCells count="27">
    <mergeCell ref="A31:C31"/>
    <mergeCell ref="A14:A16"/>
    <mergeCell ref="B14:B16"/>
    <mergeCell ref="A17:A19"/>
    <mergeCell ref="A27:C27"/>
    <mergeCell ref="A29:C29"/>
    <mergeCell ref="A23:C23"/>
    <mergeCell ref="A25:C25"/>
    <mergeCell ref="B17:B19"/>
    <mergeCell ref="A20:A22"/>
    <mergeCell ref="B20:B22"/>
    <mergeCell ref="B5:B7"/>
    <mergeCell ref="A5:A7"/>
    <mergeCell ref="A8:A10"/>
    <mergeCell ref="B8:B10"/>
    <mergeCell ref="A11:A13"/>
    <mergeCell ref="B11:B13"/>
    <mergeCell ref="A1:B2"/>
    <mergeCell ref="C1:I1"/>
    <mergeCell ref="C2:I2"/>
    <mergeCell ref="A3:A4"/>
    <mergeCell ref="B3:B4"/>
    <mergeCell ref="C3:C4"/>
    <mergeCell ref="D3:D4"/>
    <mergeCell ref="E3:F3"/>
    <mergeCell ref="G3:H3"/>
    <mergeCell ref="I3:I4"/>
  </mergeCells>
  <printOptions horizontalCentered="1"/>
  <pageMargins left="0.39370078740157483" right="0.39370078740157483" top="0.59055118110236227" bottom="0.47244094488188981" header="0" footer="0.1968503937007874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</vt:lpstr>
      <vt:lpstr>CRONOG</vt:lpstr>
      <vt:lpstr>CRONOG!Area_de_impressao</vt:lpstr>
      <vt:lpstr>PLAN!Area_de_impressao</vt:lpstr>
      <vt:lpstr>PLAN!Titulos_de_impressao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PJF.</dc:creator>
  <cp:lastModifiedBy>convidado</cp:lastModifiedBy>
  <cp:lastPrinted>2015-08-11T13:13:58Z</cp:lastPrinted>
  <dcterms:created xsi:type="dcterms:W3CDTF">2014-07-17T17:38:41Z</dcterms:created>
  <dcterms:modified xsi:type="dcterms:W3CDTF">2015-08-11T13:19:23Z</dcterms:modified>
</cp:coreProperties>
</file>